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adee.mek\Desktop\"/>
    </mc:Choice>
  </mc:AlternateContent>
  <bookViews>
    <workbookView xWindow="0" yWindow="0" windowWidth="19200" windowHeight="7310" activeTab="5"/>
  </bookViews>
  <sheets>
    <sheet name="BS 2-5" sheetId="13" r:id="rId1"/>
    <sheet name="PL 6-8" sheetId="26" r:id="rId2"/>
    <sheet name="CH9" sheetId="28" r:id="rId3"/>
    <sheet name="CH10" sheetId="29" r:id="rId4"/>
    <sheet name="SH 11" sheetId="31" r:id="rId5"/>
    <sheet name="CF 12-15" sheetId="32" r:id="rId6"/>
  </sheets>
  <definedNames>
    <definedName name="__FPMExcelClient_CellBasedFunctionStatus" localSheetId="0" hidden="1">"2_2_2_2_2"</definedName>
    <definedName name="_xlnm.Print_Area" localSheetId="0">'BS 2-5'!$A$1:$I$129</definedName>
    <definedName name="_xlnm.Print_Area" localSheetId="5">'CF 12-15'!$A$1:$K$146</definedName>
    <definedName name="_xlnm.Print_Area" localSheetId="3">'CH10'!$A$1:$AM$44</definedName>
    <definedName name="_xlnm.Print_Area" localSheetId="2">'CH9'!$A$1:$AK$40</definedName>
    <definedName name="_xlnm.Print_Area" localSheetId="1">'PL 6-8'!$A$1:$K$105</definedName>
    <definedName name="_xlnm.Print_Area" localSheetId="4">'SH 11'!$A$1:$AA$45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15" i="28" l="1"/>
  <c r="I80" i="13"/>
  <c r="E80" i="13"/>
  <c r="I89" i="13"/>
  <c r="C80" i="13"/>
  <c r="I91" i="13" l="1"/>
  <c r="E77" i="32"/>
  <c r="E32" i="31"/>
  <c r="C32" i="31"/>
  <c r="W31" i="31"/>
  <c r="AA31" i="31" s="1"/>
  <c r="W27" i="31"/>
  <c r="AA27" i="31" s="1"/>
  <c r="W22" i="31"/>
  <c r="AA22" i="31" s="1"/>
  <c r="AA19" i="31"/>
  <c r="W19" i="31"/>
  <c r="W18" i="31"/>
  <c r="AA18" i="31" s="1"/>
  <c r="W16" i="31"/>
  <c r="AA16" i="31" s="1"/>
  <c r="AA20" i="31" l="1"/>
  <c r="AA23" i="31" s="1"/>
  <c r="AC42" i="29" l="1"/>
  <c r="AE42" i="29" s="1"/>
  <c r="AI42" i="29" s="1"/>
  <c r="AM42" i="29" s="1"/>
  <c r="AC41" i="29"/>
  <c r="AE41" i="29" s="1"/>
  <c r="AI41" i="29" s="1"/>
  <c r="AM41" i="29" s="1"/>
  <c r="AC37" i="29"/>
  <c r="AE37" i="29" s="1"/>
  <c r="AI37" i="29" s="1"/>
  <c r="AM37" i="29" s="1"/>
  <c r="AC36" i="29"/>
  <c r="AE36" i="29" s="1"/>
  <c r="AI36" i="29" s="1"/>
  <c r="AM36" i="29" s="1"/>
  <c r="AC33" i="29"/>
  <c r="AE33" i="29" s="1"/>
  <c r="AI33" i="29" s="1"/>
  <c r="AM33" i="29" s="1"/>
  <c r="AA29" i="29"/>
  <c r="O29" i="29"/>
  <c r="I29" i="29"/>
  <c r="AC25" i="29"/>
  <c r="AE25" i="29" s="1"/>
  <c r="AI25" i="29" s="1"/>
  <c r="AM25" i="29" s="1"/>
  <c r="AC26" i="29"/>
  <c r="AE26" i="29" s="1"/>
  <c r="AI26" i="29" s="1"/>
  <c r="AM26" i="29" s="1"/>
  <c r="AC27" i="29"/>
  <c r="AE27" i="29" s="1"/>
  <c r="AI27" i="29" s="1"/>
  <c r="AM27" i="29" s="1"/>
  <c r="AC24" i="29"/>
  <c r="AE24" i="29" s="1"/>
  <c r="AI24" i="29" s="1"/>
  <c r="AM24" i="29" s="1"/>
  <c r="AC19" i="29"/>
  <c r="AC15" i="29"/>
  <c r="AE15" i="29" s="1"/>
  <c r="AI15" i="29" s="1"/>
  <c r="AM15" i="29" s="1"/>
  <c r="AE19" i="29" l="1"/>
  <c r="AE20" i="29" s="1"/>
  <c r="AE29" i="29"/>
  <c r="AC29" i="29"/>
  <c r="AI19" i="29" l="1"/>
  <c r="AM19" i="29" s="1"/>
  <c r="C25" i="13"/>
  <c r="K113" i="32" l="1"/>
  <c r="I113" i="32"/>
  <c r="G113" i="32"/>
  <c r="E113" i="32"/>
  <c r="W43" i="31" l="1"/>
  <c r="AA43" i="31" s="1"/>
  <c r="E84" i="26" l="1"/>
  <c r="G25" i="13"/>
  <c r="W42" i="31"/>
  <c r="AA42" i="31" s="1"/>
  <c r="Y40" i="31"/>
  <c r="U40" i="31"/>
  <c r="S40" i="31"/>
  <c r="Q40" i="31"/>
  <c r="O40" i="31"/>
  <c r="M40" i="31"/>
  <c r="K40" i="31"/>
  <c r="I40" i="31"/>
  <c r="G40" i="31"/>
  <c r="E40" i="31"/>
  <c r="C40" i="31"/>
  <c r="W38" i="31"/>
  <c r="AA38" i="31" s="1"/>
  <c r="W36" i="31"/>
  <c r="AA36" i="31" s="1"/>
  <c r="AA32" i="31"/>
  <c r="AA34" i="31" s="1"/>
  <c r="Y32" i="31"/>
  <c r="Y34" i="31" s="1"/>
  <c r="U32" i="31"/>
  <c r="U34" i="31" s="1"/>
  <c r="S32" i="31"/>
  <c r="S34" i="31" s="1"/>
  <c r="Q32" i="31"/>
  <c r="Q34" i="31" s="1"/>
  <c r="O32" i="31"/>
  <c r="O34" i="31" s="1"/>
  <c r="M32" i="31"/>
  <c r="M34" i="31" s="1"/>
  <c r="M44" i="31" s="1"/>
  <c r="K32" i="31"/>
  <c r="K34" i="31" s="1"/>
  <c r="K44" i="31" s="1"/>
  <c r="I32" i="31"/>
  <c r="I34" i="31" s="1"/>
  <c r="G32" i="31"/>
  <c r="G34" i="31" s="1"/>
  <c r="E34" i="31"/>
  <c r="C34" i="31"/>
  <c r="Y44" i="31" l="1"/>
  <c r="E44" i="31"/>
  <c r="U44" i="31"/>
  <c r="Q44" i="31"/>
  <c r="I44" i="31"/>
  <c r="O44" i="31"/>
  <c r="G44" i="31"/>
  <c r="C44" i="31"/>
  <c r="S44" i="31"/>
  <c r="W32" i="31"/>
  <c r="W34" i="31" s="1"/>
  <c r="W40" i="31"/>
  <c r="AA40" i="31"/>
  <c r="AA44" i="31" s="1"/>
  <c r="AM20" i="29"/>
  <c r="AK20" i="29"/>
  <c r="AI20" i="29"/>
  <c r="AG20" i="29"/>
  <c r="AA20" i="29"/>
  <c r="Y20" i="29"/>
  <c r="W20" i="29"/>
  <c r="U20" i="29"/>
  <c r="S20" i="29"/>
  <c r="AC20" i="29" s="1"/>
  <c r="Q20" i="29"/>
  <c r="O20" i="29"/>
  <c r="M20" i="29"/>
  <c r="K20" i="29"/>
  <c r="I20" i="29"/>
  <c r="G20" i="29"/>
  <c r="E20" i="29"/>
  <c r="C20" i="29"/>
  <c r="W39" i="29"/>
  <c r="W29" i="29"/>
  <c r="E89" i="13"/>
  <c r="E91" i="13" s="1"/>
  <c r="W44" i="31" l="1"/>
  <c r="W31" i="29"/>
  <c r="W43" i="29" s="1"/>
  <c r="E121" i="13" l="1"/>
  <c r="G89" i="13" l="1"/>
  <c r="C89" i="13"/>
  <c r="G80" i="13"/>
  <c r="I54" i="13"/>
  <c r="E54" i="13"/>
  <c r="G54" i="13"/>
  <c r="G56" i="13" s="1"/>
  <c r="C54" i="13"/>
  <c r="C56" i="13" s="1"/>
  <c r="I25" i="13"/>
  <c r="E25" i="13"/>
  <c r="K104" i="26"/>
  <c r="K84" i="26"/>
  <c r="K71" i="26"/>
  <c r="K29" i="26"/>
  <c r="K17" i="26"/>
  <c r="K34" i="26" s="1"/>
  <c r="K36" i="26" s="1"/>
  <c r="G104" i="26"/>
  <c r="G84" i="26"/>
  <c r="G71" i="26"/>
  <c r="G29" i="26"/>
  <c r="G17" i="26"/>
  <c r="AA39" i="28"/>
  <c r="AC39" i="28" s="1"/>
  <c r="AG39" i="28" s="1"/>
  <c r="AK39" i="28" s="1"/>
  <c r="AC38" i="28"/>
  <c r="AG38" i="28" s="1"/>
  <c r="AK38" i="28" s="1"/>
  <c r="AI36" i="28"/>
  <c r="AE36" i="28"/>
  <c r="Y36" i="28"/>
  <c r="Y40" i="28" s="1"/>
  <c r="W36" i="28"/>
  <c r="U36" i="28"/>
  <c r="S36" i="28"/>
  <c r="Q36" i="28"/>
  <c r="O36" i="28"/>
  <c r="M36" i="28"/>
  <c r="K36" i="28"/>
  <c r="I36" i="28"/>
  <c r="G36" i="28"/>
  <c r="E36" i="28"/>
  <c r="C36" i="28"/>
  <c r="AA35" i="28"/>
  <c r="AC35" i="28" s="1"/>
  <c r="AG35" i="28" s="1"/>
  <c r="AK35" i="28" s="1"/>
  <c r="AA34" i="28"/>
  <c r="AC34" i="28" s="1"/>
  <c r="AG34" i="28" s="1"/>
  <c r="AK34" i="28" s="1"/>
  <c r="AA31" i="28"/>
  <c r="AI27" i="28"/>
  <c r="AE27" i="28"/>
  <c r="Y27" i="28"/>
  <c r="W27" i="28"/>
  <c r="U27" i="28"/>
  <c r="S27" i="28"/>
  <c r="Q27" i="28"/>
  <c r="O27" i="28"/>
  <c r="M27" i="28"/>
  <c r="K27" i="28"/>
  <c r="I27" i="28"/>
  <c r="G27" i="28"/>
  <c r="E27" i="28"/>
  <c r="C27" i="28"/>
  <c r="AA25" i="28"/>
  <c r="AC25" i="28" s="1"/>
  <c r="AG25" i="28" s="1"/>
  <c r="AK25" i="28" s="1"/>
  <c r="AA24" i="28"/>
  <c r="AC24" i="28" s="1"/>
  <c r="AI20" i="28"/>
  <c r="AE20" i="28"/>
  <c r="AE29" i="28" s="1"/>
  <c r="Y20" i="28"/>
  <c r="Y29" i="28" s="1"/>
  <c r="W20" i="28"/>
  <c r="W29" i="28" s="1"/>
  <c r="U20" i="28"/>
  <c r="S20" i="28"/>
  <c r="Q20" i="28"/>
  <c r="O20" i="28"/>
  <c r="M20" i="28"/>
  <c r="K20" i="28"/>
  <c r="K29" i="28" s="1"/>
  <c r="I20" i="28"/>
  <c r="I29" i="28" s="1"/>
  <c r="G20" i="28"/>
  <c r="G29" i="28" s="1"/>
  <c r="E20" i="28"/>
  <c r="C20" i="28"/>
  <c r="AA19" i="28"/>
  <c r="AA20" i="28" s="1"/>
  <c r="K140" i="32"/>
  <c r="K77" i="32"/>
  <c r="K36" i="32"/>
  <c r="K58" i="32" s="1"/>
  <c r="G140" i="32"/>
  <c r="G77" i="32"/>
  <c r="G36" i="32"/>
  <c r="G58" i="32" s="1"/>
  <c r="I40" i="28" l="1"/>
  <c r="AA36" i="28"/>
  <c r="O29" i="28"/>
  <c r="Q29" i="28"/>
  <c r="Q40" i="28" s="1"/>
  <c r="G86" i="26"/>
  <c r="K86" i="26"/>
  <c r="G34" i="26"/>
  <c r="G36" i="26" s="1"/>
  <c r="G56" i="26" s="1"/>
  <c r="I56" i="13"/>
  <c r="E56" i="13"/>
  <c r="G127" i="32"/>
  <c r="G131" i="32" s="1"/>
  <c r="G133" i="32" s="1"/>
  <c r="K127" i="32"/>
  <c r="K131" i="32" s="1"/>
  <c r="K133" i="32" s="1"/>
  <c r="C91" i="13"/>
  <c r="G91" i="13"/>
  <c r="O40" i="28"/>
  <c r="C29" i="28"/>
  <c r="C40" i="28" s="1"/>
  <c r="S29" i="28"/>
  <c r="S40" i="28" s="1"/>
  <c r="E29" i="28"/>
  <c r="E40" i="28" s="1"/>
  <c r="U29" i="28"/>
  <c r="U40" i="28" s="1"/>
  <c r="AC31" i="28"/>
  <c r="AC36" i="28" s="1"/>
  <c r="K40" i="28"/>
  <c r="AE40" i="28"/>
  <c r="M29" i="28"/>
  <c r="M40" i="28"/>
  <c r="AI29" i="28"/>
  <c r="AI40" i="28" s="1"/>
  <c r="K56" i="26"/>
  <c r="K41" i="26"/>
  <c r="G40" i="28"/>
  <c r="W40" i="28"/>
  <c r="AG24" i="28"/>
  <c r="AC27" i="28"/>
  <c r="AC19" i="28"/>
  <c r="AA27" i="28"/>
  <c r="AA29" i="28" s="1"/>
  <c r="AA40" i="28" s="1"/>
  <c r="C20" i="31"/>
  <c r="C23" i="31" s="1"/>
  <c r="AG31" i="28" l="1"/>
  <c r="AK31" i="28" s="1"/>
  <c r="K88" i="26"/>
  <c r="G88" i="26"/>
  <c r="G41" i="26"/>
  <c r="AG27" i="28"/>
  <c r="AK24" i="28"/>
  <c r="AK27" i="28" s="1"/>
  <c r="AG19" i="28"/>
  <c r="AC20" i="28"/>
  <c r="AC29" i="28" s="1"/>
  <c r="AC40" i="28" s="1"/>
  <c r="AG36" i="28"/>
  <c r="AK36" i="28" s="1"/>
  <c r="AK19" i="28" l="1"/>
  <c r="AK20" i="28" s="1"/>
  <c r="AK29" i="28" s="1"/>
  <c r="AK40" i="28" s="1"/>
  <c r="AG20" i="28"/>
  <c r="AG29" i="28" s="1"/>
  <c r="AG40" i="28" l="1"/>
  <c r="I71" i="26" l="1"/>
  <c r="AK29" i="29" l="1"/>
  <c r="AK31" i="29" l="1"/>
  <c r="C39" i="29"/>
  <c r="C29" i="29"/>
  <c r="W20" i="31" l="1"/>
  <c r="W23" i="31" s="1"/>
  <c r="C31" i="29"/>
  <c r="AE39" i="29"/>
  <c r="E140" i="32"/>
  <c r="I140" i="32"/>
  <c r="I77" i="32"/>
  <c r="Y20" i="31"/>
  <c r="Y23" i="31" s="1"/>
  <c r="U20" i="31"/>
  <c r="U23" i="31" s="1"/>
  <c r="S20" i="31"/>
  <c r="S23" i="31" s="1"/>
  <c r="Q20" i="31"/>
  <c r="Q23" i="31" s="1"/>
  <c r="O20" i="31"/>
  <c r="O23" i="31" s="1"/>
  <c r="K20" i="31"/>
  <c r="K23" i="31" s="1"/>
  <c r="I20" i="31"/>
  <c r="I23" i="31" s="1"/>
  <c r="G20" i="31"/>
  <c r="G23" i="31" s="1"/>
  <c r="E20" i="31"/>
  <c r="E23" i="31" s="1"/>
  <c r="I121" i="13"/>
  <c r="I124" i="13" s="1"/>
  <c r="I126" i="13" s="1"/>
  <c r="E124" i="13"/>
  <c r="E126" i="13" s="1"/>
  <c r="G121" i="13"/>
  <c r="G124" i="13" s="1"/>
  <c r="G126" i="13" s="1"/>
  <c r="C121" i="13"/>
  <c r="C124" i="13" s="1"/>
  <c r="C126" i="13" s="1"/>
  <c r="C43" i="29" l="1"/>
  <c r="AI29" i="29"/>
  <c r="AI31" i="29" s="1"/>
  <c r="AM29" i="29"/>
  <c r="I128" i="13"/>
  <c r="E128" i="13"/>
  <c r="C128" i="13"/>
  <c r="G128" i="13"/>
  <c r="M20" i="31"/>
  <c r="AM31" i="29" l="1"/>
  <c r="M23" i="31"/>
  <c r="M39" i="29" l="1"/>
  <c r="K39" i="29"/>
  <c r="I39" i="29"/>
  <c r="G39" i="29"/>
  <c r="E39" i="29"/>
  <c r="U29" i="29" l="1"/>
  <c r="U31" i="29" s="1"/>
  <c r="I84" i="26" l="1"/>
  <c r="U39" i="29" l="1"/>
  <c r="U43" i="29" s="1"/>
  <c r="E36" i="32" l="1"/>
  <c r="E58" i="32" s="1"/>
  <c r="AG39" i="29"/>
  <c r="AK39" i="29"/>
  <c r="AK43" i="29" s="1"/>
  <c r="AA39" i="29"/>
  <c r="Y39" i="29"/>
  <c r="S39" i="29"/>
  <c r="O39" i="29"/>
  <c r="Q39" i="29"/>
  <c r="AG29" i="29"/>
  <c r="AG31" i="29" s="1"/>
  <c r="AA31" i="29"/>
  <c r="Y29" i="29"/>
  <c r="Y31" i="29" s="1"/>
  <c r="S29" i="29"/>
  <c r="S31" i="29" s="1"/>
  <c r="O31" i="29"/>
  <c r="M29" i="29"/>
  <c r="M31" i="29" s="1"/>
  <c r="M43" i="29" s="1"/>
  <c r="K29" i="29"/>
  <c r="K31" i="29" s="1"/>
  <c r="K43" i="29" s="1"/>
  <c r="I31" i="29"/>
  <c r="I43" i="29" s="1"/>
  <c r="G29" i="29"/>
  <c r="G31" i="29" s="1"/>
  <c r="G43" i="29" s="1"/>
  <c r="E29" i="29"/>
  <c r="E31" i="29" s="1"/>
  <c r="E43" i="29" s="1"/>
  <c r="Q29" i="29"/>
  <c r="Q31" i="29" s="1"/>
  <c r="I104" i="26"/>
  <c r="E104" i="26"/>
  <c r="E71" i="26"/>
  <c r="I29" i="26"/>
  <c r="E29" i="26"/>
  <c r="I17" i="26"/>
  <c r="E17" i="26"/>
  <c r="I34" i="26" l="1"/>
  <c r="I36" i="26" s="1"/>
  <c r="AG43" i="29"/>
  <c r="S43" i="29"/>
  <c r="Y43" i="29"/>
  <c r="O43" i="29"/>
  <c r="Q43" i="29"/>
  <c r="AA43" i="29"/>
  <c r="E34" i="26"/>
  <c r="E36" i="26" s="1"/>
  <c r="E41" i="26" s="1"/>
  <c r="AC39" i="29"/>
  <c r="E86" i="26"/>
  <c r="AE31" i="29"/>
  <c r="AC31" i="29"/>
  <c r="E127" i="32" l="1"/>
  <c r="E56" i="26"/>
  <c r="E88" i="26" s="1"/>
  <c r="AC43" i="29"/>
  <c r="I56" i="26"/>
  <c r="I36" i="32" s="1"/>
  <c r="I41" i="26"/>
  <c r="AI39" i="29"/>
  <c r="E131" i="32" l="1"/>
  <c r="E133" i="32" s="1"/>
  <c r="I58" i="32"/>
  <c r="I127" i="32" s="1"/>
  <c r="I131" i="32" s="1"/>
  <c r="I133" i="32" s="1"/>
  <c r="I86" i="26"/>
  <c r="I88" i="26" s="1"/>
  <c r="AM39" i="29"/>
  <c r="AI43" i="29"/>
  <c r="AE43" i="29"/>
  <c r="AM43" i="29" l="1"/>
</calcChain>
</file>

<file path=xl/sharedStrings.xml><?xml version="1.0" encoding="utf-8"?>
<sst xmlns="http://schemas.openxmlformats.org/spreadsheetml/2006/main" count="697" uniqueCount="356">
  <si>
    <t>Charoen Pokphand Foods Public Company Limited</t>
  </si>
  <si>
    <t>and its Subsidiaries</t>
  </si>
  <si>
    <t>Statements of financial position</t>
  </si>
  <si>
    <t>(Unit: Thousand Baht)</t>
  </si>
  <si>
    <t>Consolidated</t>
  </si>
  <si>
    <t>Separate</t>
  </si>
  <si>
    <t>financial statements</t>
  </si>
  <si>
    <t xml:space="preserve"> financial statements</t>
  </si>
  <si>
    <t>31 March</t>
  </si>
  <si>
    <t>31 December</t>
  </si>
  <si>
    <t>Note</t>
  </si>
  <si>
    <t>Assets</t>
  </si>
  <si>
    <t>(Unaudited)</t>
  </si>
  <si>
    <t>Current assets</t>
  </si>
  <si>
    <t>Cash and cash equivalents</t>
  </si>
  <si>
    <t>Accounts receivable - trade and others</t>
  </si>
  <si>
    <t>Short-term loans to related parties</t>
  </si>
  <si>
    <t>Current portion of long-term loans to related parties</t>
  </si>
  <si>
    <t>Inventories</t>
  </si>
  <si>
    <t>Current biological assets</t>
  </si>
  <si>
    <t>Other current financial assets</t>
  </si>
  <si>
    <t>Restricted deposits at financial institutions</t>
  </si>
  <si>
    <t>Advance payments for purchase of goods</t>
  </si>
  <si>
    <t>Prepaid expenses</t>
  </si>
  <si>
    <t>Accrued dividend income</t>
  </si>
  <si>
    <t>Other current assets</t>
  </si>
  <si>
    <t>Non-current assets classified as held for sale</t>
  </si>
  <si>
    <t>Total current assets</t>
  </si>
  <si>
    <t>Assets (Continued)</t>
  </si>
  <si>
    <t>Non-current assets</t>
  </si>
  <si>
    <t>Investments in equity securities</t>
  </si>
  <si>
    <t>Investments in subsidiaries</t>
  </si>
  <si>
    <t xml:space="preserve">Investments in associates </t>
  </si>
  <si>
    <t>Investments in joint ventures</t>
  </si>
  <si>
    <t>Long-term loans to related parties</t>
  </si>
  <si>
    <t>Investment properties</t>
  </si>
  <si>
    <t>Property, plant and equipment</t>
  </si>
  <si>
    <t>Right-of-use assets</t>
  </si>
  <si>
    <t>Goodwill</t>
  </si>
  <si>
    <t>Other intangible assets</t>
  </si>
  <si>
    <t>Non-current biological assets</t>
  </si>
  <si>
    <t xml:space="preserve">Deferred tax assets </t>
  </si>
  <si>
    <t>Other non-current financial assets</t>
  </si>
  <si>
    <t>Other non-current assets</t>
  </si>
  <si>
    <t>Total non-current assets</t>
  </si>
  <si>
    <t>Total assets</t>
  </si>
  <si>
    <t>Liabilities and shareholders’ equity</t>
  </si>
  <si>
    <t>Current liabilities</t>
  </si>
  <si>
    <t xml:space="preserve">Bank overdrafts and short-term borrowings </t>
  </si>
  <si>
    <t xml:space="preserve">   from financial institutions  </t>
  </si>
  <si>
    <t>Bills of exchange</t>
  </si>
  <si>
    <t>Accounts payable - trade and others</t>
  </si>
  <si>
    <t>Accrued expenses</t>
  </si>
  <si>
    <t>Current portion of long-term borrowings</t>
  </si>
  <si>
    <t xml:space="preserve">Current portion of lease liabilities </t>
  </si>
  <si>
    <t>Other current financial liabilities</t>
  </si>
  <si>
    <t>Other current liabilities</t>
  </si>
  <si>
    <t>Total current liabilities</t>
  </si>
  <si>
    <t>Non-current liabilities</t>
  </si>
  <si>
    <t>Long-term borrowings</t>
  </si>
  <si>
    <t>Lease liabilities</t>
  </si>
  <si>
    <t xml:space="preserve">Deferred tax liabilities </t>
  </si>
  <si>
    <t>Provision for employee benefits</t>
  </si>
  <si>
    <t>Provisions and others</t>
  </si>
  <si>
    <t xml:space="preserve">
Other non-current financial liabilities</t>
  </si>
  <si>
    <t>Total non-current liabilities</t>
  </si>
  <si>
    <t>Total liabilities</t>
  </si>
  <si>
    <t xml:space="preserve">Liabilities and shareholders’ equity </t>
  </si>
  <si>
    <t xml:space="preserve">   (Continued)</t>
  </si>
  <si>
    <t>Shareholders’ equity</t>
  </si>
  <si>
    <t xml:space="preserve">Share capital </t>
  </si>
  <si>
    <r>
      <t xml:space="preserve">   Authorised share capital </t>
    </r>
    <r>
      <rPr>
        <i/>
        <sz val="11"/>
        <rFont val="Times New Roman"/>
        <family val="1"/>
      </rPr>
      <t>(ordinary shares,</t>
    </r>
  </si>
  <si>
    <r>
      <t xml:space="preserve">      </t>
    </r>
    <r>
      <rPr>
        <i/>
        <sz val="11"/>
        <rFont val="Times New Roman"/>
        <family val="1"/>
      </rPr>
      <t>par value at Baht 1 per share)</t>
    </r>
  </si>
  <si>
    <r>
      <t xml:space="preserve">   Issued and paid-up share capital </t>
    </r>
    <r>
      <rPr>
        <i/>
        <sz val="11"/>
        <rFont val="Times New Roman"/>
        <family val="1"/>
      </rPr>
      <t>(ordinary shares,</t>
    </r>
  </si>
  <si>
    <t>Share premium</t>
  </si>
  <si>
    <t xml:space="preserve">   Share premium on ordinary shares</t>
  </si>
  <si>
    <t xml:space="preserve">   Other premium </t>
  </si>
  <si>
    <t>Surplus from change in shareholders’ equity</t>
  </si>
  <si>
    <t>Retained earnings</t>
  </si>
  <si>
    <t xml:space="preserve">   Appropriated</t>
  </si>
  <si>
    <t xml:space="preserve">      Legal reserve</t>
  </si>
  <si>
    <t xml:space="preserve">   Unappropriated</t>
  </si>
  <si>
    <t>Treasury shares</t>
  </si>
  <si>
    <t>Other components of shareholders’ equity</t>
  </si>
  <si>
    <t>Total</t>
  </si>
  <si>
    <t xml:space="preserve">Subordinated perpetual debentures </t>
  </si>
  <si>
    <t xml:space="preserve">Total shareholders’ equity attributable </t>
  </si>
  <si>
    <t xml:space="preserve">   to equity holders of the Company</t>
  </si>
  <si>
    <t>Non-controlling interests</t>
  </si>
  <si>
    <t>Total shareholders’ equity</t>
  </si>
  <si>
    <t>Total liabilities and shareholders’ equity</t>
  </si>
  <si>
    <t>Statements of income (Unaudited)</t>
  </si>
  <si>
    <t>Three-month period ended</t>
  </si>
  <si>
    <t>2023</t>
  </si>
  <si>
    <t>2022</t>
  </si>
  <si>
    <t>Income</t>
  </si>
  <si>
    <t xml:space="preserve">Revenue from sale of goods </t>
  </si>
  <si>
    <t>Gains on sale of investments</t>
  </si>
  <si>
    <t>Interest income</t>
  </si>
  <si>
    <t>Dividend income</t>
  </si>
  <si>
    <t>Other income</t>
  </si>
  <si>
    <t>Total income</t>
  </si>
  <si>
    <t>Expenses</t>
  </si>
  <si>
    <t>Cost of sale of goods</t>
  </si>
  <si>
    <t>Distribution costs</t>
  </si>
  <si>
    <t>Administrative expenses</t>
  </si>
  <si>
    <t xml:space="preserve">   of biological assets</t>
  </si>
  <si>
    <t>Impairment losses</t>
  </si>
  <si>
    <t>Net foreign exchange losses</t>
  </si>
  <si>
    <t>Finance cost on lease liabilities</t>
  </si>
  <si>
    <t>Other finance costs</t>
  </si>
  <si>
    <t>Total expenses</t>
  </si>
  <si>
    <t>Share of loss of associates and joint ventures</t>
  </si>
  <si>
    <t xml:space="preserve">   accounted for using equity method</t>
  </si>
  <si>
    <t xml:space="preserve">Profit (loss) before income tax </t>
  </si>
  <si>
    <t xml:space="preserve">   expense (income)</t>
  </si>
  <si>
    <t>Income tax expense (income)</t>
  </si>
  <si>
    <t>Profit (loss) for the period</t>
  </si>
  <si>
    <t>Profit (loss) for the period attributable to:</t>
  </si>
  <si>
    <t xml:space="preserve">   Equity holders of the Company</t>
  </si>
  <si>
    <t xml:space="preserve">   Non-controlling interests</t>
  </si>
  <si>
    <r>
      <t xml:space="preserve">Basic earnings (losses) per share </t>
    </r>
    <r>
      <rPr>
        <b/>
        <i/>
        <sz val="11"/>
        <rFont val="Times New Roman"/>
        <family val="1"/>
      </rPr>
      <t>(in Baht)</t>
    </r>
  </si>
  <si>
    <r>
      <t xml:space="preserve">Diluted earnings (losses) per share </t>
    </r>
    <r>
      <rPr>
        <b/>
        <i/>
        <sz val="11"/>
        <rFont val="Times New Roman"/>
        <family val="1"/>
      </rPr>
      <t>(in Baht)</t>
    </r>
  </si>
  <si>
    <t>Statements of comprehensive income (Unaudited)</t>
  </si>
  <si>
    <t xml:space="preserve">Other comprehensive income </t>
  </si>
  <si>
    <t xml:space="preserve">Items that will be reclassified </t>
  </si>
  <si>
    <t xml:space="preserve">    subsequently to profit or loss</t>
  </si>
  <si>
    <t>Foreign currency translation differences</t>
  </si>
  <si>
    <t xml:space="preserve">    foreign operations</t>
  </si>
  <si>
    <t>Gains (losses) on cash flow hedges</t>
  </si>
  <si>
    <t xml:space="preserve">Share of other comprehensive income (expense) </t>
  </si>
  <si>
    <t xml:space="preserve">   of associates and joint ventures accounted for </t>
  </si>
  <si>
    <t xml:space="preserve">   using equity method</t>
  </si>
  <si>
    <t xml:space="preserve">Income tax relating to items that will be </t>
  </si>
  <si>
    <t xml:space="preserve">    reclassified subsequently to profit or loss</t>
  </si>
  <si>
    <t xml:space="preserve">Total items that will be reclassified </t>
  </si>
  <si>
    <t xml:space="preserve">Items that will not be reclassified </t>
  </si>
  <si>
    <t xml:space="preserve">Gains (losses) on equity investments measured at </t>
  </si>
  <si>
    <t xml:space="preserve">   fair value through other comprehensive income</t>
  </si>
  <si>
    <t xml:space="preserve">   benefit plans</t>
  </si>
  <si>
    <t>Share of other comprehensive income of</t>
  </si>
  <si>
    <t xml:space="preserve">   associates accounted for using equity method</t>
  </si>
  <si>
    <t xml:space="preserve">Income tax relating to items that will not be </t>
  </si>
  <si>
    <t xml:space="preserve">   reclassified subsequently to profit or loss</t>
  </si>
  <si>
    <t xml:space="preserve">Total items that will not be reclassified </t>
  </si>
  <si>
    <t>Other comprehensive income (expense)</t>
  </si>
  <si>
    <t xml:space="preserve">    for the period, net of income tax</t>
  </si>
  <si>
    <t>Total comprehensive income (expense)</t>
  </si>
  <si>
    <t xml:space="preserve">    for the period</t>
  </si>
  <si>
    <t xml:space="preserve">   attributable to:</t>
  </si>
  <si>
    <t xml:space="preserve">   for the period</t>
  </si>
  <si>
    <t xml:space="preserve">Charoen Pokphand Foods Public Company Limited </t>
  </si>
  <si>
    <t xml:space="preserve">and its Subsidiaries </t>
  </si>
  <si>
    <t>Statements of changes in equity (Unaudited)</t>
  </si>
  <si>
    <t>Consolidated financial statements</t>
  </si>
  <si>
    <t>Other components of equity</t>
  </si>
  <si>
    <t>Gains on</t>
  </si>
  <si>
    <t>equity investments</t>
  </si>
  <si>
    <t>measured at fair value</t>
  </si>
  <si>
    <t>Foreign</t>
  </si>
  <si>
    <t>Total other</t>
  </si>
  <si>
    <t xml:space="preserve">Total shareholders’ </t>
  </si>
  <si>
    <t>Issued and</t>
  </si>
  <si>
    <t xml:space="preserve"> shareholders’ equity</t>
  </si>
  <si>
    <t>Surplus on</t>
  </si>
  <si>
    <t>Unappropriated</t>
  </si>
  <si>
    <t>Gains (losses) on</t>
  </si>
  <si>
    <t>through other</t>
  </si>
  <si>
    <t>currency</t>
  </si>
  <si>
    <t xml:space="preserve"> components</t>
  </si>
  <si>
    <t>Subordinated</t>
  </si>
  <si>
    <t xml:space="preserve">equity attributable to </t>
  </si>
  <si>
    <t>Non-</t>
  </si>
  <si>
    <t xml:space="preserve">Total </t>
  </si>
  <si>
    <t>paid-up</t>
  </si>
  <si>
    <t>on ordinary</t>
  </si>
  <si>
    <t xml:space="preserve">Other </t>
  </si>
  <si>
    <t xml:space="preserve"> in subsidiaries</t>
  </si>
  <si>
    <t>common control</t>
  </si>
  <si>
    <t>Legal</t>
  </si>
  <si>
    <t>retained</t>
  </si>
  <si>
    <t>Treasury</t>
  </si>
  <si>
    <t>revaluation</t>
  </si>
  <si>
    <t>cash flow</t>
  </si>
  <si>
    <t>comprehensive</t>
  </si>
  <si>
    <t xml:space="preserve">translation </t>
  </si>
  <si>
    <t xml:space="preserve"> of shareholder’s </t>
  </si>
  <si>
    <t xml:space="preserve"> perpetual</t>
  </si>
  <si>
    <t>equity holders of</t>
  </si>
  <si>
    <t xml:space="preserve">controlling </t>
  </si>
  <si>
    <t>shareholders’</t>
  </si>
  <si>
    <t>share capital</t>
  </si>
  <si>
    <t>shares</t>
  </si>
  <si>
    <t>premium</t>
  </si>
  <si>
    <t>and associates</t>
  </si>
  <si>
    <t>transactions</t>
  </si>
  <si>
    <t>reserve</t>
  </si>
  <si>
    <t>earnings</t>
  </si>
  <si>
    <t>of assets</t>
  </si>
  <si>
    <t xml:space="preserve"> hedges</t>
  </si>
  <si>
    <t>income</t>
  </si>
  <si>
    <t>differences</t>
  </si>
  <si>
    <t>equity</t>
  </si>
  <si>
    <t xml:space="preserve"> debentures </t>
  </si>
  <si>
    <t>the Company</t>
  </si>
  <si>
    <t>interests</t>
  </si>
  <si>
    <t>Three-month period ended 31 March 2022</t>
  </si>
  <si>
    <t>Balance at 1 January 2022</t>
  </si>
  <si>
    <t>Transactions with owners,</t>
  </si>
  <si>
    <t xml:space="preserve">   recorded directly in equity</t>
  </si>
  <si>
    <t xml:space="preserve">   Distributions to owners </t>
  </si>
  <si>
    <t xml:space="preserve">   Dividends paid</t>
  </si>
  <si>
    <t xml:space="preserve">   Total distributions to owners </t>
  </si>
  <si>
    <t xml:space="preserve">   Changes in ownership interests</t>
  </si>
  <si>
    <t xml:space="preserve">   Changes in interests in subsidiary</t>
  </si>
  <si>
    <t xml:space="preserve">      without a change in control</t>
  </si>
  <si>
    <t xml:space="preserve">   Changes in interests in associate</t>
  </si>
  <si>
    <t xml:space="preserve">   Total changes in ownership interests</t>
  </si>
  <si>
    <t xml:space="preserve">Total transactions with owners, </t>
  </si>
  <si>
    <t>Comprehensive income for the period</t>
  </si>
  <si>
    <t xml:space="preserve">   Profit</t>
  </si>
  <si>
    <t xml:space="preserve">   Other comprehensive income</t>
  </si>
  <si>
    <t xml:space="preserve">      - Gains (losses) on remeasurements of defined</t>
  </si>
  <si>
    <t xml:space="preserve">           benefit plans</t>
  </si>
  <si>
    <t xml:space="preserve">      - Others</t>
  </si>
  <si>
    <t>Total comprehensive income for the period</t>
  </si>
  <si>
    <t>Interest and other expenses paid on subordinated</t>
  </si>
  <si>
    <t xml:space="preserve">   perpetual debentures - net of income tax</t>
  </si>
  <si>
    <t>Transfer to retain earnings</t>
  </si>
  <si>
    <t>Balance at 31 March 2022</t>
  </si>
  <si>
    <t>hedges of</t>
  </si>
  <si>
    <t>net investments</t>
  </si>
  <si>
    <t>in foreign</t>
  </si>
  <si>
    <t>operations</t>
  </si>
  <si>
    <t>Three-month period ended 31 March 2023</t>
  </si>
  <si>
    <t>Balance at 1 January 2023</t>
  </si>
  <si>
    <t xml:space="preserve">   Shares repurchased</t>
  </si>
  <si>
    <t xml:space="preserve">   New shares issued by subsidiaries</t>
  </si>
  <si>
    <t xml:space="preserve">   Loss</t>
  </si>
  <si>
    <t xml:space="preserve">      - Losses on remeasurements of defined</t>
  </si>
  <si>
    <t>Balance at 31 March 2023</t>
  </si>
  <si>
    <t>Separate financial statements</t>
  </si>
  <si>
    <t xml:space="preserve">Gain (losses) on </t>
  </si>
  <si>
    <t xml:space="preserve">equity investments </t>
  </si>
  <si>
    <t xml:space="preserve">measured at fair value </t>
  </si>
  <si>
    <t xml:space="preserve"> comprehensive </t>
  </si>
  <si>
    <t xml:space="preserve"> of shareholder’s</t>
  </si>
  <si>
    <t xml:space="preserve"> equity</t>
  </si>
  <si>
    <t>Statements of cash flows (Unaudited)</t>
  </si>
  <si>
    <t>Cash flows from operating activities</t>
  </si>
  <si>
    <t xml:space="preserve">Profit (loss) for the period </t>
  </si>
  <si>
    <t xml:space="preserve">   cash receipts (payments)</t>
  </si>
  <si>
    <t xml:space="preserve">Depreciation </t>
  </si>
  <si>
    <t>Amortisation</t>
  </si>
  <si>
    <t>Depreciation of biological assets</t>
  </si>
  <si>
    <t xml:space="preserve">   accounts receivable - trade and others</t>
  </si>
  <si>
    <t>(Reversal of) losses on inventory devaluation</t>
  </si>
  <si>
    <t>Finance costs</t>
  </si>
  <si>
    <t>Provisions for employee benefits</t>
  </si>
  <si>
    <t xml:space="preserve">Losses on sale and write-off of property, </t>
  </si>
  <si>
    <t xml:space="preserve">   plant and equipment and right-of-use assets</t>
  </si>
  <si>
    <t>Unrealised (gains) losses on exchange rates</t>
  </si>
  <si>
    <t xml:space="preserve">   biological assets</t>
  </si>
  <si>
    <t>Cash flows from operating activities (Continued)</t>
  </si>
  <si>
    <t>Changes in operating assets and liabilities</t>
  </si>
  <si>
    <t>Biological assets</t>
  </si>
  <si>
    <t xml:space="preserve">Other current liabilities </t>
  </si>
  <si>
    <t>Employee benefits paid</t>
  </si>
  <si>
    <t>Income tax paid</t>
  </si>
  <si>
    <t xml:space="preserve">Net cash provided by (used in) operating activities </t>
  </si>
  <si>
    <t>Cash flows from investing activities</t>
  </si>
  <si>
    <t>Interest received</t>
  </si>
  <si>
    <t>Dividends received</t>
  </si>
  <si>
    <t>Proceeds from (payment for) short-term loans to</t>
  </si>
  <si>
    <t xml:space="preserve">   related parties</t>
  </si>
  <si>
    <t>Payment for acquisition of other financial assets</t>
  </si>
  <si>
    <t>Proceeds from sale of investments</t>
  </si>
  <si>
    <t>Payment for acquisition of property, plant and</t>
  </si>
  <si>
    <t xml:space="preserve">   equipment and investment properties</t>
  </si>
  <si>
    <t xml:space="preserve">Proceeds from sale of property, plant and equipment </t>
  </si>
  <si>
    <t>Payment for acquisition of other intangible assets</t>
  </si>
  <si>
    <t>Net cash used in investing activities</t>
  </si>
  <si>
    <t>Cash flows from financing activities</t>
  </si>
  <si>
    <t>Proceeds from (repayment of) short-term</t>
  </si>
  <si>
    <t xml:space="preserve">   borrowings from financial institutions</t>
  </si>
  <si>
    <t>Proceeds from (repayment of) bills of exchange</t>
  </si>
  <si>
    <t>Proceeds from (repayment of) short-term borrowings</t>
  </si>
  <si>
    <t xml:space="preserve">   from related parties</t>
  </si>
  <si>
    <t>Payment of lease liabilities</t>
  </si>
  <si>
    <t>Proceeds from long-term borrowings from</t>
  </si>
  <si>
    <t xml:space="preserve">   financial institutions</t>
  </si>
  <si>
    <t>Repayment of long-term borrowings from</t>
  </si>
  <si>
    <t xml:space="preserve">   financial institutions </t>
  </si>
  <si>
    <t>Proceeds from issue of debentures</t>
  </si>
  <si>
    <t>Repayment of debentures</t>
  </si>
  <si>
    <t xml:space="preserve">Proceeds from issue of subordinated </t>
  </si>
  <si>
    <t xml:space="preserve">   perpetual debentures </t>
  </si>
  <si>
    <t xml:space="preserve">Repayment of subordinated perpetual debentures </t>
  </si>
  <si>
    <t>Payment of financial transaction costs</t>
  </si>
  <si>
    <t>Interest paid</t>
  </si>
  <si>
    <t>Dividends paid to non-controlling interests</t>
  </si>
  <si>
    <t xml:space="preserve">   dividends for shares held in treasury</t>
  </si>
  <si>
    <t>Payment of acquisition of non-controlling</t>
  </si>
  <si>
    <t xml:space="preserve">   interests</t>
  </si>
  <si>
    <t xml:space="preserve">Net cash provided by (used in) financing activities  </t>
  </si>
  <si>
    <t xml:space="preserve">Net increase (decrease) in cash and </t>
  </si>
  <si>
    <t xml:space="preserve">   cash equivalents, before effect of </t>
  </si>
  <si>
    <t xml:space="preserve">   exchange rates</t>
  </si>
  <si>
    <t xml:space="preserve">Effect of exchange rate changes on </t>
  </si>
  <si>
    <t xml:space="preserve">   cash and cash equivalents</t>
  </si>
  <si>
    <t xml:space="preserve">   cash equivalents</t>
  </si>
  <si>
    <t>Cash and cash equivalents at 1 January</t>
  </si>
  <si>
    <t>Cash and cash equivalents at 31 March</t>
  </si>
  <si>
    <t>Supplemental disclosures of cash flows information:</t>
  </si>
  <si>
    <t>1.</t>
  </si>
  <si>
    <t>These consisted of:</t>
  </si>
  <si>
    <t>Bank overdrafts</t>
  </si>
  <si>
    <t>Net</t>
  </si>
  <si>
    <t>2.</t>
  </si>
  <si>
    <t>Non-cash transactions</t>
  </si>
  <si>
    <t xml:space="preserve">Adjustments to reconcile profit (loss) to </t>
  </si>
  <si>
    <t>Payment to acquire treasury shares</t>
  </si>
  <si>
    <t>2, 10</t>
  </si>
  <si>
    <t>6, 10</t>
  </si>
  <si>
    <t xml:space="preserve">   Loss of control in a subsidiary</t>
  </si>
  <si>
    <t xml:space="preserve">Share of loss of associates and joint ventures </t>
  </si>
  <si>
    <t xml:space="preserve">   Changes in interests in associate and joint venture</t>
  </si>
  <si>
    <t xml:space="preserve"> in subsidiaries,</t>
  </si>
  <si>
    <t>associates and</t>
  </si>
  <si>
    <r>
      <t xml:space="preserve">2.1 As at 31 March 2023, the Group had accrued dividend income amounting to Baht 155 million </t>
    </r>
    <r>
      <rPr>
        <i/>
        <sz val="11"/>
        <rFont val="Times New Roman"/>
        <family val="1"/>
      </rPr>
      <t>(2022: Baht 172 million).</t>
    </r>
  </si>
  <si>
    <t xml:space="preserve">   in subsidiaries, associates and joint venture</t>
  </si>
  <si>
    <t>Proceeds from sale of subsidiary</t>
  </si>
  <si>
    <t>Deficits on</t>
  </si>
  <si>
    <t>Transfer to retained earnings</t>
  </si>
  <si>
    <t>Short-term borrowings from related parties</t>
  </si>
  <si>
    <t>Net foreign exchange gain</t>
  </si>
  <si>
    <t xml:space="preserve">(Gain) loss on changes in fair value </t>
  </si>
  <si>
    <t xml:space="preserve">Gain on hedges of net investments in  </t>
  </si>
  <si>
    <t xml:space="preserve">Gain (loss) on remeasurements of defined </t>
  </si>
  <si>
    <t xml:space="preserve">      in subsidiaries and associates</t>
  </si>
  <si>
    <t>joint ventures</t>
  </si>
  <si>
    <t xml:space="preserve">      in subsidiaries, associates and joint ventures</t>
  </si>
  <si>
    <t>Gain on sale of subsidiary</t>
  </si>
  <si>
    <t xml:space="preserve">(Gain) loss on changes in fair value of </t>
  </si>
  <si>
    <t>Payment for acquisition of investments and</t>
  </si>
  <si>
    <t xml:space="preserve">   capital increase</t>
  </si>
  <si>
    <t>Proceeds from (payment for) long-term loans to</t>
  </si>
  <si>
    <t xml:space="preserve">Dividends of the Company paid - net of </t>
  </si>
  <si>
    <r>
      <t xml:space="preserve">2.2 As at 31 March 2023, the Group had payable for investment acquisition amounting to Baht 821 million </t>
    </r>
    <r>
      <rPr>
        <i/>
        <sz val="11"/>
        <rFont val="Times New Roman"/>
        <family val="1"/>
      </rPr>
      <t>(2022: nil).</t>
    </r>
  </si>
  <si>
    <t>Corporate income tax payable</t>
  </si>
  <si>
    <t>from change in</t>
  </si>
  <si>
    <t>Proceeds from short-term loans to other company</t>
  </si>
  <si>
    <t>Surplus (deficit) on common control transactions</t>
  </si>
  <si>
    <t>Deficit on</t>
  </si>
  <si>
    <t>Surplus (deficit)</t>
  </si>
  <si>
    <t xml:space="preserve">(Reversal of) expected credit losses and bad debt for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</si>
</sst>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;\(#,##0\)"/>
    <numFmt numFmtId="167" formatCode="_(* #,##0_);_(* \(#,##0\);_(* &quot;-&quot;??_);_(@_)"/>
    <numFmt numFmtId="168" formatCode="#,##0.0_);\(#,##0.0\)"/>
    <numFmt numFmtId="169" formatCode="0.0%"/>
    <numFmt numFmtId="170" formatCode="#.\ \ "/>
    <numFmt numFmtId="171" formatCode="##.\ \ "/>
    <numFmt numFmtId="172" formatCode="###0_);[Red]\(###0\)"/>
    <numFmt numFmtId="173" formatCode="#,##0.00\ &quot;F&quot;;\-#,##0.00\ &quot;F&quot;"/>
    <numFmt numFmtId="174" formatCode="\ว\ \ด\ด\ด\ด\ &quot;ค.ศ.&quot;\ \ค\ค\ค\ค"/>
    <numFmt numFmtId="175" formatCode="dd\-mmm\-yy_)"/>
    <numFmt numFmtId="176" formatCode="#,##0\ \ ;\(#,##0\)\ ;\—\ \ \ \ "/>
    <numFmt numFmtId="177" formatCode="&quot;฿&quot;\t#,##0_);[Red]\(&quot;฿&quot;\t#,##0\)"/>
    <numFmt numFmtId="178" formatCode="_-* #,##0&quot; F&quot;_-;\-* #,##0&quot; F&quot;_-;_-* &quot;-&quot;&quot; F&quot;_-;_-@_-"/>
    <numFmt numFmtId="179" formatCode="_-* #,##0.00&quot; F&quot;_-;\-* #,##0.00&quot; F&quot;_-;_-* &quot;-&quot;??&quot; F&quot;_-;_-@_-"/>
    <numFmt numFmtId="180" formatCode="0.00_)"/>
    <numFmt numFmtId="181" formatCode="#,##0&quot;£&quot;_);[Red]\(#,##0&quot;£&quot;\)"/>
    <numFmt numFmtId="182" formatCode="_-&quot;$&quot;* #,##0.00_-;\-&quot;$&quot;* #,##0.00_-;_-&quot;$&quot;* &quot;-&quot;??_-;_-@_-"/>
    <numFmt numFmtId="183" formatCode="&quot;?&quot;#,##0.00;\-&quot;?&quot;#,##0.00"/>
    <numFmt numFmtId="184" formatCode="_-&quot;?&quot;* #,##0_-;\-&quot;?&quot;* #,##0_-;_-&quot;?&quot;* &quot;-&quot;_-;_-@_-"/>
    <numFmt numFmtId="185" formatCode="&quot;?&quot;#,##0;[Red]\-&quot;?&quot;#,##0"/>
    <numFmt numFmtId="186" formatCode="&quot;?&quot;#,##0.00;[Red]\-&quot;?&quot;#,##0.00"/>
    <numFmt numFmtId="187" formatCode="_-&quot;$&quot;* #,##0_-;\-&quot;$&quot;* #,##0_-;_-&quot;$&quot;* &quot;-&quot;_-;_-@_-"/>
    <numFmt numFmtId="188" formatCode="&quot;\&quot;#,##0.00;[Red]&quot;\&quot;\-#,##0.00"/>
    <numFmt numFmtId="189" formatCode="&quot;\&quot;#,##0;[Red]&quot;\&quot;\-#,##0"/>
    <numFmt numFmtId="190" formatCode="_-&quot;Dfl.&quot;\ * #,##0.00_-;_-&quot;Dfl.&quot;\ * #,##0.00\-;_-&quot;Dfl.&quot;\ * &quot;-&quot;??_-;_-@_-"/>
    <numFmt numFmtId="191" formatCode="_-* #,##0.00_-;_-* #,##0.00\-;_-* &quot;-&quot;??_-;_-@_-"/>
    <numFmt numFmtId="192" formatCode="_-&quot;?&quot;* #,##0.00_-;\-&quot;?&quot;* #,##0.00_-;_-&quot;?&quot;* &quot;-&quot;??_-;_-@_-"/>
    <numFmt numFmtId="193" formatCode="_-* #,##0_-;_-* #,##0\-;_-* &quot;-&quot;_-;_-@_-"/>
    <numFmt numFmtId="194" formatCode="_-&quot;Dfl.&quot;\ * #,##0_-;_-&quot;Dfl.&quot;\ * #,##0\-;_-&quot;Dfl.&quot;\ * &quot;-&quot;_-;_-@_-"/>
    <numFmt numFmtId="195" formatCode="General_)"/>
    <numFmt numFmtId="196" formatCode="0.000"/>
    <numFmt numFmtId="197" formatCode="#,##0.000_);\(#,##0.000\)"/>
    <numFmt numFmtId="198" formatCode="_(* #,##0.0_);_(* \(#,##0.00\);_(* &quot;-&quot;??_);_(@_)"/>
    <numFmt numFmtId="199" formatCode="&quot;$&quot;#,\);\(&quot;$&quot;#,##0\)"/>
    <numFmt numFmtId="200" formatCode="0.000_)"/>
    <numFmt numFmtId="201" formatCode="&quot;$&quot;\t#,##0_);\(&quot;$&quot;\t#,##0\)"/>
    <numFmt numFmtId="202" formatCode="0."/>
    <numFmt numFmtId="203" formatCode="\t#,##0"/>
    <numFmt numFmtId="204" formatCode="\t#,##0.00_);[Red]\(\t#,##0.00\)"/>
    <numFmt numFmtId="205" formatCode="\60\4\7\:"/>
    <numFmt numFmtId="206" formatCode="&quot;$&quot;#,\);\(&quot;$&quot;#,\)"/>
    <numFmt numFmtId="207" formatCode="&quot;$&quot;#,;\(&quot;$&quot;#,\)"/>
    <numFmt numFmtId="208" formatCode="_-&quot;\&quot;* #,##0_-;\-&quot;\&quot;* #,##0_-;_-&quot;\&quot;* &quot;-&quot;_-;_-@_-"/>
    <numFmt numFmtId="209" formatCode="_-&quot;\&quot;* #,##0.00_-;\-&quot;\&quot;* #,##0.00_-;_-&quot;\&quot;* &quot;-&quot;??_-;_-@_-"/>
    <numFmt numFmtId="210" formatCode="_(&quot;฿&quot;* #,##0.00_);_(&quot;฿&quot;* \(#,##0.00\);_(&quot;฿&quot;* &quot;-&quot;??_);_(@_)"/>
  </numFmts>
  <fonts count="172"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Arial"/>
      <family val="2"/>
    </font>
    <font>
      <sz val="15"/>
      <name val="Angsana New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4"/>
      <name val="Cordia New"/>
      <family val="2"/>
    </font>
    <font>
      <sz val="14"/>
      <name val="CordiaUPC"/>
      <family val="2"/>
    </font>
    <font>
      <sz val="11"/>
      <color indexed="8"/>
      <name val="Calibri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  <font>
      <sz val="16"/>
      <name val="CordiaUPC"/>
      <family val="1"/>
    </font>
    <font>
      <sz val="11"/>
      <color indexed="9"/>
      <name val="Calibri"/>
      <family val="2"/>
    </font>
    <font>
      <sz val="11"/>
      <color indexed="9"/>
      <name val="Tahoma"/>
      <family val="2"/>
      <charset val="222"/>
    </font>
    <font>
      <sz val="11"/>
      <color indexed="9"/>
      <name val="Tahoma"/>
      <family val="2"/>
    </font>
    <font>
      <sz val="14"/>
      <name val="AngsanaUPC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1"/>
      <color indexed="63"/>
      <name val="Calibri"/>
      <family val="2"/>
    </font>
    <font>
      <sz val="11"/>
      <color indexed="20"/>
      <name val="Tahoma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0"/>
      <name val="MS Serif"/>
      <family val="1"/>
    </font>
    <font>
      <sz val="11"/>
      <color indexed="62"/>
      <name val="Calibri"/>
      <family val="2"/>
    </font>
    <font>
      <sz val="10"/>
      <color indexed="16"/>
      <name val="MS Serif"/>
      <family val="1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sz val="8"/>
      <name val="Arial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0"/>
      <name val="Geneva"/>
      <family val="2"/>
    </font>
    <font>
      <sz val="11"/>
      <color indexed="60"/>
      <name val="Tahoma"/>
      <family val="2"/>
      <charset val="22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Tahoma"/>
      <family val="2"/>
      <charset val="222"/>
    </font>
    <font>
      <b/>
      <sz val="11"/>
      <color indexed="16"/>
      <name val="Times New Roman"/>
      <family val="1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20"/>
      <name val="Calibri"/>
      <family val="2"/>
    </font>
    <font>
      <b/>
      <sz val="8"/>
      <color indexed="8"/>
      <name val="Helv"/>
      <family val="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62"/>
      <name val="Cambria"/>
      <family val="2"/>
    </font>
    <font>
      <sz val="10"/>
      <name val="MS Sans Serif"/>
      <family val="2"/>
      <charset val="22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Tahoma"/>
      <family val="2"/>
      <charset val="222"/>
    </font>
    <font>
      <b/>
      <sz val="11"/>
      <color indexed="9"/>
      <name val="Calibri"/>
      <family val="2"/>
    </font>
    <font>
      <u/>
      <sz val="14"/>
      <color indexed="12"/>
      <name val="Cordia New"/>
      <family val="2"/>
    </font>
    <font>
      <b/>
      <sz val="11"/>
      <color indexed="9"/>
      <name val="Tahoma"/>
      <family val="2"/>
    </font>
    <font>
      <sz val="11"/>
      <color indexed="52"/>
      <name val="Tahoma"/>
      <family val="2"/>
    </font>
    <font>
      <sz val="11"/>
      <color indexed="20"/>
      <name val="Tahoma"/>
      <family val="2"/>
    </font>
    <font>
      <b/>
      <sz val="11"/>
      <color indexed="63"/>
      <name val="Tahoma"/>
      <family val="2"/>
    </font>
    <font>
      <b/>
      <sz val="11"/>
      <color indexed="52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b/>
      <sz val="18"/>
      <color indexed="56"/>
      <name val="Tahoma"/>
      <family val="2"/>
    </font>
    <font>
      <sz val="12"/>
      <name val="ทsฒำฉ๚ล้"/>
      <charset val="136"/>
    </font>
    <font>
      <sz val="11"/>
      <color indexed="17"/>
      <name val="Tahoma"/>
      <family val="2"/>
    </font>
    <font>
      <sz val="12"/>
      <name val="นูลมรผ"/>
      <charset val="129"/>
    </font>
    <font>
      <sz val="11"/>
      <color indexed="62"/>
      <name val="Tahoma"/>
      <family val="2"/>
    </font>
    <font>
      <sz val="11"/>
      <color indexed="60"/>
      <name val="Tahoma"/>
      <family val="2"/>
    </font>
    <font>
      <b/>
      <sz val="11"/>
      <color indexed="8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2"/>
      <name val="新細明體"/>
      <family val="1"/>
      <charset val="136"/>
    </font>
    <font>
      <sz val="10.5"/>
      <name val="ＭＳ Ｐゴシック"/>
      <family val="3"/>
      <charset val="128"/>
    </font>
    <font>
      <sz val="10"/>
      <name val="Comic Sans MS"/>
      <family val="4"/>
    </font>
    <font>
      <sz val="14"/>
      <name val="?? ??"/>
      <family val="2"/>
    </font>
    <font>
      <u/>
      <sz val="8.4"/>
      <color indexed="12"/>
      <name val="Arial"/>
      <family val="2"/>
    </font>
    <font>
      <sz val="12"/>
      <name val="????"/>
      <family val="2"/>
    </font>
    <font>
      <sz val="11"/>
      <name val="?l?r ?o?S?V?b?N"/>
      <family val="1"/>
    </font>
    <font>
      <b/>
      <sz val="10"/>
      <name val="MS Sans Serif"/>
      <family val="2"/>
      <charset val="222"/>
    </font>
    <font>
      <sz val="9"/>
      <name val="Times New Roman"/>
      <family val="1"/>
    </font>
    <font>
      <sz val="10"/>
      <name val="Courier"/>
      <family val="3"/>
    </font>
    <font>
      <sz val="11"/>
      <name val="Tms Rmn"/>
      <family val="1"/>
    </font>
    <font>
      <b/>
      <sz val="10"/>
      <name val="Tms Rmn"/>
      <family val="1"/>
    </font>
    <font>
      <b/>
      <sz val="12"/>
      <name val="Tahoma"/>
      <family val="2"/>
    </font>
    <font>
      <sz val="10"/>
      <name val="Tahoma"/>
      <family val="2"/>
    </font>
    <font>
      <sz val="8"/>
      <color indexed="12"/>
      <name val="Helv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14"/>
      <name val="Helv"/>
    </font>
    <font>
      <sz val="12"/>
      <name val="Helv"/>
    </font>
    <font>
      <sz val="24"/>
      <name val="Helv"/>
    </font>
    <font>
      <sz val="10"/>
      <name val="MS Sans Serif"/>
      <family val="2"/>
    </font>
    <font>
      <sz val="8"/>
      <name val="Helv"/>
    </font>
    <font>
      <b/>
      <u/>
      <sz val="10"/>
      <name val="Helv"/>
    </font>
    <font>
      <sz val="28"/>
      <name val="Angsana New"/>
      <family val="1"/>
      <charset val="222"/>
    </font>
    <font>
      <sz val="10"/>
      <name val="Helv"/>
      <family val="2"/>
    </font>
    <font>
      <b/>
      <sz val="14"/>
      <name val="Cordia New"/>
      <family val="2"/>
      <charset val="222"/>
    </font>
    <font>
      <b/>
      <sz val="10"/>
      <name val="Tahoma"/>
      <family val="2"/>
    </font>
    <font>
      <sz val="11"/>
      <name val="Terminal"/>
      <family val="3"/>
      <charset val="255"/>
    </font>
    <font>
      <u/>
      <sz val="9"/>
      <color indexed="36"/>
      <name val="ＭＳ Ｐゴシック"/>
      <family val="3"/>
      <charset val="128"/>
    </font>
    <font>
      <u/>
      <sz val="14"/>
      <color indexed="36"/>
      <name val="Cordia New"/>
      <family val="2"/>
    </font>
    <font>
      <sz val="11"/>
      <name val="ตธฟ "/>
      <family val="3"/>
      <charset val="128"/>
    </font>
    <font>
      <sz val="14"/>
      <name val="ＭＳ 明朝"/>
      <family val="1"/>
      <charset val="128"/>
    </font>
    <font>
      <sz val="11"/>
      <name val="ＭＳ Ｐゴシック"/>
      <charset val="128"/>
    </font>
    <font>
      <u/>
      <sz val="9"/>
      <color indexed="12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22"/>
      <scheme val="minor"/>
    </font>
    <font>
      <b/>
      <sz val="11"/>
      <color theme="1"/>
      <name val="Times New Roman"/>
      <family val="1"/>
    </font>
    <font>
      <b/>
      <i/>
      <sz val="14"/>
      <name val="Times New Roman"/>
      <family val="1"/>
    </font>
    <font>
      <b/>
      <i/>
      <sz val="12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i/>
      <sz val="15"/>
      <name val="Angsana New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ordia New"/>
      <family val="2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ordia New"/>
      <family val="2"/>
    </font>
    <font>
      <sz val="11"/>
      <color rgb="FF00000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rgb="FFDC6900"/>
      <name val="Calibri"/>
      <family val="2"/>
      <scheme val="minor"/>
    </font>
    <font>
      <b/>
      <sz val="13"/>
      <color rgb="FFDC6900"/>
      <name val="Calibri"/>
      <family val="2"/>
      <scheme val="minor"/>
    </font>
    <font>
      <b/>
      <sz val="11"/>
      <color rgb="FFDC690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4"/>
      <color rgb="FF000000"/>
      <name val="Cordia New"/>
      <family val="2"/>
    </font>
    <font>
      <sz val="10"/>
      <color rgb="FF000000"/>
      <name val="Arial"/>
      <family val="2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5"/>
      <name val="Times New Roman"/>
      <family val="1"/>
    </font>
    <font>
      <b/>
      <sz val="15"/>
      <name val="Times New Roman"/>
      <family val="1"/>
    </font>
    <font>
      <b/>
      <sz val="16"/>
      <name val="Times New Roman"/>
      <family val="1"/>
    </font>
  </fonts>
  <fills count="10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0C4"/>
      </patternFill>
    </fill>
    <fill>
      <patternFill patternType="solid">
        <fgColor rgb="FFFFF0CB"/>
      </patternFill>
    </fill>
    <fill>
      <patternFill patternType="solid">
        <fgColor rgb="FFEBC7C5"/>
      </patternFill>
    </fill>
    <fill>
      <patternFill patternType="solid">
        <fgColor rgb="FFF9E3E7"/>
      </patternFill>
    </fill>
    <fill>
      <patternFill patternType="solid">
        <fgColor rgb="FFF4CACA"/>
      </patternFill>
    </fill>
    <fill>
      <patternFill patternType="solid">
        <fgColor rgb="FFF8D5D1"/>
      </patternFill>
    </fill>
    <fill>
      <patternFill patternType="solid">
        <fgColor rgb="FFFFC28A"/>
      </patternFill>
    </fill>
    <fill>
      <patternFill patternType="solid">
        <fgColor rgb="FFFEE198"/>
      </patternFill>
    </fill>
    <fill>
      <patternFill patternType="solid">
        <fgColor rgb="FFD88F8C"/>
      </patternFill>
    </fill>
    <fill>
      <patternFill patternType="solid">
        <fgColor rgb="FFF3C7CF"/>
      </patternFill>
    </fill>
    <fill>
      <patternFill patternType="solid">
        <fgColor rgb="FFEA9595"/>
      </patternFill>
    </fill>
    <fill>
      <patternFill patternType="solid">
        <fgColor rgb="FFF2ABA4"/>
      </patternFill>
    </fill>
    <fill>
      <patternFill patternType="solid">
        <fgColor rgb="FFFFA450"/>
      </patternFill>
    </fill>
    <fill>
      <patternFill patternType="solid">
        <fgColor rgb="FFFFD365"/>
      </patternFill>
    </fill>
    <fill>
      <patternFill patternType="solid">
        <fgColor rgb="FFC55853"/>
      </patternFill>
    </fill>
    <fill>
      <patternFill patternType="solid">
        <fgColor rgb="FFEDACB7"/>
      </patternFill>
    </fill>
    <fill>
      <patternFill patternType="solid">
        <fgColor rgb="FFDF6161"/>
      </patternFill>
    </fill>
    <fill>
      <patternFill patternType="solid">
        <fgColor rgb="FFEC8277"/>
      </patternFill>
    </fill>
    <fill>
      <patternFill patternType="solid">
        <fgColor rgb="FFDC6900"/>
      </patternFill>
    </fill>
    <fill>
      <patternFill patternType="solid">
        <fgColor rgb="FFFFB600"/>
      </patternFill>
    </fill>
    <fill>
      <patternFill patternType="solid">
        <fgColor rgb="FF602320"/>
      </patternFill>
    </fill>
    <fill>
      <patternFill patternType="solid">
        <fgColor rgb="FFE27588"/>
      </patternFill>
    </fill>
    <fill>
      <patternFill patternType="solid">
        <fgColor rgb="FFA32020"/>
      </patternFill>
    </fill>
    <fill>
      <patternFill patternType="solid">
        <fgColor rgb="FFE0301E"/>
      </patternFill>
    </fill>
  </fills>
  <borders count="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DC6900"/>
      </bottom>
      <diagonal/>
    </border>
    <border>
      <left/>
      <right/>
      <top/>
      <bottom style="thick">
        <color rgb="FFFFB36D"/>
      </bottom>
      <diagonal/>
    </border>
    <border>
      <left/>
      <right/>
      <top/>
      <bottom style="medium">
        <color rgb="FFFFA450"/>
      </bottom>
      <diagonal/>
    </border>
    <border>
      <left/>
      <right/>
      <top style="thin">
        <color rgb="FFDC6900"/>
      </top>
      <bottom style="double">
        <color rgb="FFDC6900"/>
      </bottom>
      <diagonal/>
    </border>
  </borders>
  <cellStyleXfs count="554">
    <xf numFmtId="0" fontId="0" fillId="0" borderId="0"/>
    <xf numFmtId="0" fontId="4" fillId="0" borderId="0"/>
    <xf numFmtId="190" fontId="4" fillId="0" borderId="0" applyFont="0" applyFill="0" applyBorder="0" applyAlignment="0" applyProtection="0"/>
    <xf numFmtId="0" fontId="100" fillId="0" borderId="0"/>
    <xf numFmtId="191" fontId="4" fillId="0" borderId="0" applyFont="0" applyFill="0" applyBorder="0" applyAlignment="0" applyProtection="0"/>
    <xf numFmtId="0" fontId="101" fillId="0" borderId="0" applyNumberFormat="0" applyFill="0" applyBorder="0" applyAlignment="0" applyProtection="0">
      <alignment vertical="top"/>
      <protection locked="0"/>
    </xf>
    <xf numFmtId="164" fontId="30" fillId="0" borderId="0" applyFont="0" applyFill="0" applyBorder="0" applyAlignment="0" applyProtection="0"/>
    <xf numFmtId="184" fontId="30" fillId="0" borderId="0" applyFont="0" applyFill="0" applyBorder="0" applyAlignment="0" applyProtection="0"/>
    <xf numFmtId="192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93" fontId="4" fillId="0" borderId="0" applyFont="0" applyFill="0" applyBorder="0" applyAlignment="0" applyProtection="0"/>
    <xf numFmtId="164" fontId="102" fillId="0" borderId="0" applyFont="0" applyFill="0" applyBorder="0" applyAlignment="0" applyProtection="0"/>
    <xf numFmtId="0" fontId="100" fillId="0" borderId="0"/>
    <xf numFmtId="194" fontId="4" fillId="0" borderId="0" applyFont="0" applyFill="0" applyBorder="0" applyAlignment="0" applyProtection="0"/>
    <xf numFmtId="189" fontId="103" fillId="0" borderId="0" applyFont="0" applyFill="0" applyBorder="0" applyAlignment="0" applyProtection="0"/>
    <xf numFmtId="188" fontId="103" fillId="0" borderId="0" applyFont="0" applyFill="0" applyBorder="0" applyAlignment="0" applyProtection="0"/>
    <xf numFmtId="0" fontId="103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4" fillId="2" borderId="0" applyNumberFormat="0" applyBorder="0" applyAlignment="0" applyProtection="0"/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43" fontId="26" fillId="0" borderId="1">
      <alignment horizontal="right" vertical="center"/>
    </xf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5" borderId="0" applyNumberFormat="0" applyBorder="0" applyAlignment="0" applyProtection="0"/>
    <xf numFmtId="0" fontId="29" fillId="12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9" fontId="30" fillId="0" borderId="0"/>
    <xf numFmtId="0" fontId="31" fillId="0" borderId="2">
      <alignment horizontal="center"/>
    </xf>
    <xf numFmtId="0" fontId="32" fillId="0" borderId="0"/>
    <xf numFmtId="0" fontId="32" fillId="0" borderId="3" applyFill="0">
      <alignment horizontal="center"/>
      <protection locked="0"/>
    </xf>
    <xf numFmtId="0" fontId="31" fillId="0" borderId="0" applyFill="0">
      <alignment horizontal="center"/>
      <protection locked="0"/>
    </xf>
    <xf numFmtId="0" fontId="31" fillId="16" borderId="0"/>
    <xf numFmtId="0" fontId="31" fillId="0" borderId="0">
      <protection locked="0"/>
    </xf>
    <xf numFmtId="0" fontId="31" fillId="0" borderId="0"/>
    <xf numFmtId="170" fontId="31" fillId="0" borderId="0"/>
    <xf numFmtId="171" fontId="31" fillId="0" borderId="0"/>
    <xf numFmtId="0" fontId="32" fillId="17" borderId="0">
      <alignment horizontal="right"/>
    </xf>
    <xf numFmtId="0" fontId="31" fillId="0" borderId="0"/>
    <xf numFmtId="0" fontId="28" fillId="18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0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21" borderId="0" applyNumberFormat="0" applyBorder="0" applyAlignment="0" applyProtection="0"/>
    <xf numFmtId="0" fontId="33" fillId="22" borderId="4" applyNumberFormat="0" applyAlignment="0" applyProtection="0"/>
    <xf numFmtId="0" fontId="34" fillId="3" borderId="0" applyNumberFormat="0" applyBorder="0" applyAlignment="0" applyProtection="0"/>
    <xf numFmtId="0" fontId="34" fillId="3" borderId="0" applyNumberFormat="0" applyBorder="0" applyAlignment="0" applyProtection="0"/>
    <xf numFmtId="0" fontId="35" fillId="22" borderId="5" applyNumberFormat="0" applyAlignment="0" applyProtection="0"/>
    <xf numFmtId="5" fontId="104" fillId="0" borderId="6" applyAlignment="0" applyProtection="0"/>
    <xf numFmtId="172" fontId="4" fillId="0" borderId="0" applyFill="0" applyBorder="0" applyAlignment="0"/>
    <xf numFmtId="195" fontId="105" fillId="0" borderId="0" applyFill="0" applyBorder="0" applyAlignment="0"/>
    <xf numFmtId="196" fontId="105" fillId="0" borderId="0" applyFill="0" applyBorder="0" applyAlignment="0"/>
    <xf numFmtId="168" fontId="106" fillId="0" borderId="0" applyFill="0" applyBorder="0" applyAlignment="0"/>
    <xf numFmtId="197" fontId="106" fillId="0" borderId="0" applyFill="0" applyBorder="0" applyAlignment="0"/>
    <xf numFmtId="198" fontId="105" fillId="0" borderId="0" applyFill="0" applyBorder="0" applyAlignment="0"/>
    <xf numFmtId="199" fontId="106" fillId="0" borderId="0" applyFill="0" applyBorder="0" applyAlignment="0"/>
    <xf numFmtId="195" fontId="105" fillId="0" borderId="0" applyFill="0" applyBorder="0" applyAlignment="0"/>
    <xf numFmtId="0" fontId="36" fillId="22" borderId="5" applyNumberFormat="0" applyAlignment="0" applyProtection="0"/>
    <xf numFmtId="0" fontId="36" fillId="22" borderId="5" applyNumberFormat="0" applyAlignment="0" applyProtection="0"/>
    <xf numFmtId="0" fontId="37" fillId="23" borderId="7" applyNumberFormat="0" applyAlignment="0" applyProtection="0"/>
    <xf numFmtId="0" fontId="37" fillId="23" borderId="7" applyNumberFormat="0" applyAlignment="0" applyProtection="0"/>
    <xf numFmtId="43" fontId="4" fillId="0" borderId="0" applyFont="0" applyFill="0" applyBorder="0" applyAlignment="0" applyProtection="0"/>
    <xf numFmtId="200" fontId="107" fillId="0" borderId="0"/>
    <xf numFmtId="200" fontId="107" fillId="0" borderId="0"/>
    <xf numFmtId="200" fontId="107" fillId="0" borderId="0"/>
    <xf numFmtId="200" fontId="107" fillId="0" borderId="0"/>
    <xf numFmtId="200" fontId="107" fillId="0" borderId="0"/>
    <xf numFmtId="200" fontId="107" fillId="0" borderId="0"/>
    <xf numFmtId="200" fontId="107" fillId="0" borderId="0"/>
    <xf numFmtId="200" fontId="107" fillId="0" borderId="0"/>
    <xf numFmtId="198" fontId="105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3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32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132" fillId="0" borderId="0" applyFont="0" applyFill="0" applyBorder="0" applyAlignment="0" applyProtection="0"/>
    <xf numFmtId="173" fontId="30" fillId="0" borderId="0"/>
    <xf numFmtId="3" fontId="4" fillId="0" borderId="0" applyFont="0" applyFill="0" applyBorder="0" applyAlignment="0" applyProtection="0"/>
    <xf numFmtId="0" fontId="38" fillId="0" borderId="0" applyNumberFormat="0" applyAlignment="0">
      <alignment horizontal="left"/>
    </xf>
    <xf numFmtId="0" fontId="108" fillId="0" borderId="0"/>
    <xf numFmtId="0" fontId="108" fillId="0" borderId="0"/>
    <xf numFmtId="195" fontId="105" fillId="0" borderId="0" applyFont="0" applyFill="0" applyBorder="0" applyAlignment="0" applyProtection="0"/>
    <xf numFmtId="174" fontId="30" fillId="0" borderId="0" applyFont="0" applyFill="0" applyBorder="0" applyAlignment="0" applyProtection="0"/>
    <xf numFmtId="175" fontId="30" fillId="0" borderId="0"/>
    <xf numFmtId="201" fontId="4" fillId="0" borderId="0"/>
    <xf numFmtId="0" fontId="20" fillId="24" borderId="0" applyNumberFormat="0" applyFont="0" applyFill="0" applyBorder="0" applyProtection="0">
      <alignment horizontal="left"/>
    </xf>
    <xf numFmtId="0" fontId="4" fillId="0" borderId="0" applyFont="0" applyFill="0" applyBorder="0" applyAlignment="0" applyProtection="0"/>
    <xf numFmtId="14" fontId="59" fillId="0" borderId="0" applyFill="0" applyBorder="0" applyAlignment="0"/>
    <xf numFmtId="38" fontId="74" fillId="0" borderId="8">
      <alignment vertical="center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9" fontId="30" fillId="0" borderId="0"/>
    <xf numFmtId="0" fontId="39" fillId="7" borderId="5" applyNumberFormat="0" applyAlignment="0" applyProtection="0"/>
    <xf numFmtId="198" fontId="105" fillId="0" borderId="0" applyFill="0" applyBorder="0" applyAlignment="0"/>
    <xf numFmtId="195" fontId="105" fillId="0" borderId="0" applyFill="0" applyBorder="0" applyAlignment="0"/>
    <xf numFmtId="198" fontId="105" fillId="0" borderId="0" applyFill="0" applyBorder="0" applyAlignment="0"/>
    <xf numFmtId="199" fontId="106" fillId="0" borderId="0" applyFill="0" applyBorder="0" applyAlignment="0"/>
    <xf numFmtId="195" fontId="105" fillId="0" borderId="0" applyFill="0" applyBorder="0" applyAlignment="0"/>
    <xf numFmtId="0" fontId="40" fillId="0" borderId="0" applyNumberFormat="0" applyAlignment="0">
      <alignment horizontal="left"/>
    </xf>
    <xf numFmtId="0" fontId="41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2" fontId="4" fillId="0" borderId="0" applyFont="0" applyFill="0" applyBorder="0" applyAlignment="0" applyProtection="0"/>
    <xf numFmtId="176" fontId="6" fillId="0" borderId="0">
      <alignment horizontal="right"/>
    </xf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38" fontId="45" fillId="24" borderId="0" applyNumberFormat="0" applyBorder="0" applyAlignment="0" applyProtection="0"/>
    <xf numFmtId="0" fontId="46" fillId="4" borderId="0" applyNumberFormat="0" applyBorder="0" applyAlignment="0" applyProtection="0"/>
    <xf numFmtId="0" fontId="47" fillId="0" borderId="10" applyNumberFormat="0" applyAlignment="0" applyProtection="0">
      <alignment horizontal="left" vertical="center"/>
    </xf>
    <xf numFmtId="0" fontId="47" fillId="0" borderId="11">
      <alignment horizontal="left" vertical="center"/>
    </xf>
    <xf numFmtId="202" fontId="109" fillId="25" borderId="0">
      <alignment horizontal="left" vertical="top"/>
    </xf>
    <xf numFmtId="0" fontId="48" fillId="0" borderId="12" applyNumberFormat="0" applyFill="0" applyAlignment="0" applyProtection="0"/>
    <xf numFmtId="0" fontId="48" fillId="0" borderId="12" applyNumberFormat="0" applyFill="0" applyAlignment="0" applyProtection="0"/>
    <xf numFmtId="0" fontId="49" fillId="0" borderId="13" applyNumberFormat="0" applyFill="0" applyAlignment="0" applyProtection="0"/>
    <xf numFmtId="0" fontId="49" fillId="0" borderId="13" applyNumberFormat="0" applyFill="0" applyAlignment="0" applyProtection="0"/>
    <xf numFmtId="0" fontId="50" fillId="0" borderId="14" applyNumberFormat="0" applyFill="0" applyAlignment="0" applyProtection="0"/>
    <xf numFmtId="0" fontId="50" fillId="0" borderId="14" applyNumberFormat="0" applyFill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10" fillId="25" borderId="0">
      <alignment horizontal="left" wrapText="1"/>
    </xf>
    <xf numFmtId="185" fontId="4" fillId="0" borderId="0" applyBorder="0" applyAlignment="0"/>
    <xf numFmtId="10" fontId="45" fillId="25" borderId="2" applyNumberFormat="0" applyBorder="0" applyAlignment="0" applyProtection="0"/>
    <xf numFmtId="0" fontId="51" fillId="7" borderId="5" applyNumberFormat="0" applyAlignment="0" applyProtection="0"/>
    <xf numFmtId="0" fontId="51" fillId="7" borderId="5" applyNumberFormat="0" applyAlignment="0" applyProtection="0"/>
    <xf numFmtId="203" fontId="4" fillId="0" borderId="0"/>
    <xf numFmtId="169" fontId="111" fillId="0" borderId="0"/>
    <xf numFmtId="38" fontId="112" fillId="0" borderId="0"/>
    <xf numFmtId="38" fontId="113" fillId="0" borderId="0"/>
    <xf numFmtId="38" fontId="114" fillId="0" borderId="0"/>
    <xf numFmtId="38" fontId="12" fillId="0" borderId="0"/>
    <xf numFmtId="0" fontId="6" fillId="0" borderId="0"/>
    <xf numFmtId="0" fontId="6" fillId="0" borderId="0"/>
    <xf numFmtId="0" fontId="19" fillId="0" borderId="0" applyNumberFormat="0" applyFont="0" applyFill="0" applyBorder="0" applyProtection="0">
      <alignment horizontal="left" vertical="center"/>
    </xf>
    <xf numFmtId="198" fontId="105" fillId="0" borderId="0" applyFill="0" applyBorder="0" applyAlignment="0"/>
    <xf numFmtId="195" fontId="105" fillId="0" borderId="0" applyFill="0" applyBorder="0" applyAlignment="0"/>
    <xf numFmtId="198" fontId="105" fillId="0" borderId="0" applyFill="0" applyBorder="0" applyAlignment="0"/>
    <xf numFmtId="199" fontId="106" fillId="0" borderId="0" applyFill="0" applyBorder="0" applyAlignment="0"/>
    <xf numFmtId="195" fontId="105" fillId="0" borderId="0" applyFill="0" applyBorder="0" applyAlignment="0"/>
    <xf numFmtId="0" fontId="52" fillId="0" borderId="15" applyNumberFormat="0" applyFill="0" applyAlignment="0" applyProtection="0"/>
    <xf numFmtId="0" fontId="52" fillId="0" borderId="15" applyNumberFormat="0" applyFill="0" applyAlignment="0" applyProtection="0"/>
    <xf numFmtId="0" fontId="115" fillId="0" borderId="0"/>
    <xf numFmtId="0" fontId="116" fillId="0" borderId="0"/>
    <xf numFmtId="0" fontId="115" fillId="0" borderId="0"/>
    <xf numFmtId="0" fontId="116" fillId="0" borderId="0"/>
    <xf numFmtId="0" fontId="117" fillId="0" borderId="0"/>
    <xf numFmtId="177" fontId="22" fillId="0" borderId="0" applyFont="0" applyFill="0" applyBorder="0" applyAlignment="0" applyProtection="0"/>
    <xf numFmtId="38" fontId="118" fillId="0" borderId="0" applyFont="0" applyFill="0" applyBorder="0" applyAlignment="0" applyProtection="0"/>
    <xf numFmtId="40" fontId="118" fillId="0" borderId="0" applyFont="0" applyFill="0" applyBorder="0" applyAlignment="0" applyProtection="0"/>
    <xf numFmtId="6" fontId="118" fillId="0" borderId="0" applyFont="0" applyFill="0" applyBorder="0" applyAlignment="0" applyProtection="0"/>
    <xf numFmtId="8" fontId="118" fillId="0" borderId="0" applyFont="0" applyFill="0" applyBorder="0" applyAlignment="0" applyProtection="0"/>
    <xf numFmtId="178" fontId="53" fillId="0" borderId="0" applyFont="0" applyFill="0" applyBorder="0" applyAlignment="0" applyProtection="0"/>
    <xf numFmtId="179" fontId="53" fillId="0" borderId="0" applyFont="0" applyFill="0" applyBorder="0" applyAlignment="0" applyProtection="0"/>
    <xf numFmtId="0" fontId="54" fillId="26" borderId="0" applyNumberFormat="0" applyBorder="0" applyAlignment="0" applyProtection="0"/>
    <xf numFmtId="0" fontId="54" fillId="26" borderId="0" applyNumberFormat="0" applyBorder="0" applyAlignment="0" applyProtection="0"/>
    <xf numFmtId="37" fontId="55" fillId="0" borderId="0"/>
    <xf numFmtId="0" fontId="115" fillId="0" borderId="0"/>
    <xf numFmtId="0" fontId="116" fillId="0" borderId="0"/>
    <xf numFmtId="0" fontId="116" fillId="0" borderId="0"/>
    <xf numFmtId="180" fontId="56" fillId="0" borderId="0"/>
    <xf numFmtId="0" fontId="4" fillId="0" borderId="0"/>
    <xf numFmtId="0" fontId="108" fillId="0" borderId="0"/>
    <xf numFmtId="0" fontId="99" fillId="0" borderId="0"/>
    <xf numFmtId="0" fontId="132" fillId="0" borderId="0"/>
    <xf numFmtId="0" fontId="132" fillId="0" borderId="0"/>
    <xf numFmtId="0" fontId="132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1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2" fillId="0" borderId="0"/>
    <xf numFmtId="0" fontId="132" fillId="0" borderId="0"/>
    <xf numFmtId="0" fontId="132" fillId="0" borderId="0"/>
    <xf numFmtId="0" fontId="132" fillId="0" borderId="0"/>
    <xf numFmtId="0" fontId="21" fillId="0" borderId="0"/>
    <xf numFmtId="0" fontId="4" fillId="0" borderId="0"/>
    <xf numFmtId="0" fontId="134" fillId="0" borderId="0"/>
    <xf numFmtId="0" fontId="4" fillId="0" borderId="0"/>
    <xf numFmtId="0" fontId="132" fillId="0" borderId="0"/>
    <xf numFmtId="0" fontId="4" fillId="0" borderId="0"/>
    <xf numFmtId="204" fontId="4" fillId="0" borderId="0"/>
    <xf numFmtId="0" fontId="4" fillId="27" borderId="16" applyNumberFormat="0" applyFont="0" applyAlignment="0" applyProtection="0"/>
    <xf numFmtId="0" fontId="4" fillId="27" borderId="16" applyNumberFormat="0" applyFont="0" applyAlignment="0" applyProtection="0"/>
    <xf numFmtId="0" fontId="4" fillId="27" borderId="16" applyNumberFormat="0" applyFont="0" applyAlignment="0" applyProtection="0"/>
    <xf numFmtId="0" fontId="4" fillId="27" borderId="16" applyNumberFormat="0" applyFont="0" applyAlignment="0" applyProtection="0"/>
    <xf numFmtId="0" fontId="57" fillId="22" borderId="4" applyNumberFormat="0" applyAlignment="0" applyProtection="0"/>
    <xf numFmtId="0" fontId="57" fillId="22" borderId="4" applyNumberFormat="0" applyAlignment="0" applyProtection="0"/>
    <xf numFmtId="40" fontId="15" fillId="28" borderId="0">
      <alignment horizontal="right"/>
    </xf>
    <xf numFmtId="0" fontId="58" fillId="28" borderId="17"/>
    <xf numFmtId="0" fontId="119" fillId="0" borderId="0">
      <alignment horizontal="center"/>
    </xf>
    <xf numFmtId="0" fontId="120" fillId="0" borderId="0">
      <alignment horizontal="center"/>
    </xf>
    <xf numFmtId="197" fontId="106" fillId="0" borderId="0" applyFont="0" applyFill="0" applyBorder="0" applyAlignment="0" applyProtection="0"/>
    <xf numFmtId="205" fontId="105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2" fillId="0" borderId="0" applyFont="0" applyFill="0" applyBorder="0" applyAlignment="0" applyProtection="0"/>
    <xf numFmtId="9" fontId="118" fillId="0" borderId="18" applyNumberFormat="0" applyBorder="0"/>
    <xf numFmtId="3" fontId="121" fillId="0" borderId="0" applyNumberFormat="0" applyFill="0" applyBorder="0" applyAlignment="0" applyProtection="0"/>
    <xf numFmtId="198" fontId="105" fillId="0" borderId="0" applyFill="0" applyBorder="0" applyAlignment="0"/>
    <xf numFmtId="195" fontId="105" fillId="0" borderId="0" applyFill="0" applyBorder="0" applyAlignment="0"/>
    <xf numFmtId="198" fontId="105" fillId="0" borderId="0" applyFill="0" applyBorder="0" applyAlignment="0"/>
    <xf numFmtId="199" fontId="106" fillId="0" borderId="0" applyFill="0" applyBorder="0" applyAlignment="0"/>
    <xf numFmtId="195" fontId="105" fillId="0" borderId="0" applyFill="0" applyBorder="0" applyAlignment="0"/>
    <xf numFmtId="0" fontId="74" fillId="0" borderId="0" applyNumberFormat="0" applyFont="0" applyFill="0" applyBorder="0" applyAlignment="0" applyProtection="0">
      <alignment horizontal="left"/>
    </xf>
    <xf numFmtId="15" fontId="74" fillId="0" borderId="0" applyFont="0" applyFill="0" applyBorder="0" applyAlignment="0" applyProtection="0"/>
    <xf numFmtId="4" fontId="74" fillId="0" borderId="0" applyFont="0" applyFill="0" applyBorder="0" applyAlignment="0" applyProtection="0"/>
    <xf numFmtId="0" fontId="104" fillId="0" borderId="3">
      <alignment horizontal="center"/>
    </xf>
    <xf numFmtId="3" fontId="74" fillId="0" borderId="0" applyFont="0" applyFill="0" applyBorder="0" applyAlignment="0" applyProtection="0"/>
    <xf numFmtId="0" fontId="74" fillId="29" borderId="0" applyNumberFormat="0" applyFont="0" applyBorder="0" applyAlignment="0" applyProtection="0"/>
    <xf numFmtId="37" fontId="13" fillId="0" borderId="0"/>
    <xf numFmtId="1" fontId="4" fillId="0" borderId="19" applyNumberFormat="0" applyFill="0" applyAlignment="0" applyProtection="0">
      <alignment horizontal="center" vertical="center"/>
    </xf>
    <xf numFmtId="181" fontId="4" fillId="0" borderId="0" applyNumberFormat="0" applyFill="0" applyBorder="0" applyAlignment="0" applyProtection="0">
      <alignment horizontal="left"/>
    </xf>
    <xf numFmtId="4" fontId="59" fillId="30" borderId="4" applyNumberFormat="0" applyProtection="0">
      <alignment vertical="center"/>
    </xf>
    <xf numFmtId="4" fontId="60" fillId="30" borderId="4" applyNumberFormat="0" applyProtection="0">
      <alignment vertical="center"/>
    </xf>
    <xf numFmtId="4" fontId="59" fillId="30" borderId="4" applyNumberFormat="0" applyProtection="0">
      <alignment horizontal="left" vertical="center" indent="1"/>
    </xf>
    <xf numFmtId="4" fontId="59" fillId="30" borderId="4" applyNumberFormat="0" applyProtection="0">
      <alignment horizontal="left" vertical="center" indent="1"/>
    </xf>
    <xf numFmtId="0" fontId="4" fillId="31" borderId="4" applyNumberFormat="0" applyProtection="0">
      <alignment horizontal="left" vertical="center" indent="1"/>
    </xf>
    <xf numFmtId="4" fontId="59" fillId="32" borderId="4" applyNumberFormat="0" applyProtection="0">
      <alignment horizontal="right" vertical="center"/>
    </xf>
    <xf numFmtId="4" fontId="59" fillId="33" borderId="4" applyNumberFormat="0" applyProtection="0">
      <alignment horizontal="right" vertical="center"/>
    </xf>
    <xf numFmtId="4" fontId="59" fillId="34" borderId="4" applyNumberFormat="0" applyProtection="0">
      <alignment horizontal="right" vertical="center"/>
    </xf>
    <xf numFmtId="4" fontId="59" fillId="35" borderId="4" applyNumberFormat="0" applyProtection="0">
      <alignment horizontal="right" vertical="center"/>
    </xf>
    <xf numFmtId="4" fontId="59" fillId="36" borderId="4" applyNumberFormat="0" applyProtection="0">
      <alignment horizontal="right" vertical="center"/>
    </xf>
    <xf numFmtId="4" fontId="59" fillId="37" borderId="4" applyNumberFormat="0" applyProtection="0">
      <alignment horizontal="right" vertical="center"/>
    </xf>
    <xf numFmtId="4" fontId="59" fillId="38" borderId="4" applyNumberFormat="0" applyProtection="0">
      <alignment horizontal="right" vertical="center"/>
    </xf>
    <xf numFmtId="4" fontId="59" fillId="39" borderId="4" applyNumberFormat="0" applyProtection="0">
      <alignment horizontal="right" vertical="center"/>
    </xf>
    <xf numFmtId="4" fontId="59" fillId="40" borderId="4" applyNumberFormat="0" applyProtection="0">
      <alignment horizontal="right" vertical="center"/>
    </xf>
    <xf numFmtId="4" fontId="61" fillId="41" borderId="4" applyNumberFormat="0" applyProtection="0">
      <alignment horizontal="left" vertical="center" indent="1"/>
    </xf>
    <xf numFmtId="4" fontId="59" fillId="42" borderId="20" applyNumberFormat="0" applyProtection="0">
      <alignment horizontal="left" vertical="center" indent="1"/>
    </xf>
    <xf numFmtId="4" fontId="62" fillId="43" borderId="0" applyNumberFormat="0" applyProtection="0">
      <alignment horizontal="left" vertical="center" indent="1"/>
    </xf>
    <xf numFmtId="0" fontId="4" fillId="31" borderId="4" applyNumberFormat="0" applyProtection="0">
      <alignment horizontal="left" vertical="center" indent="1"/>
    </xf>
    <xf numFmtId="4" fontId="59" fillId="42" borderId="4" applyNumberFormat="0" applyProtection="0">
      <alignment horizontal="left" vertical="center" indent="1"/>
    </xf>
    <xf numFmtId="4" fontId="59" fillId="44" borderId="4" applyNumberFormat="0" applyProtection="0">
      <alignment horizontal="left" vertical="center" indent="1"/>
    </xf>
    <xf numFmtId="0" fontId="4" fillId="44" borderId="4" applyNumberFormat="0" applyProtection="0">
      <alignment horizontal="left" vertical="center" indent="1"/>
    </xf>
    <xf numFmtId="0" fontId="4" fillId="44" borderId="4" applyNumberFormat="0" applyProtection="0">
      <alignment horizontal="left" vertical="center" indent="1"/>
    </xf>
    <xf numFmtId="0" fontId="4" fillId="45" borderId="4" applyNumberFormat="0" applyProtection="0">
      <alignment horizontal="left" vertical="center" indent="1"/>
    </xf>
    <xf numFmtId="0" fontId="4" fillId="45" borderId="4" applyNumberFormat="0" applyProtection="0">
      <alignment horizontal="left" vertical="center" indent="1"/>
    </xf>
    <xf numFmtId="0" fontId="4" fillId="24" borderId="4" applyNumberFormat="0" applyProtection="0">
      <alignment horizontal="left" vertical="center" indent="1"/>
    </xf>
    <xf numFmtId="0" fontId="4" fillId="24" borderId="4" applyNumberFormat="0" applyProtection="0">
      <alignment horizontal="left" vertical="center" indent="1"/>
    </xf>
    <xf numFmtId="0" fontId="4" fillId="31" borderId="4" applyNumberFormat="0" applyProtection="0">
      <alignment horizontal="left" vertical="center" indent="1"/>
    </xf>
    <xf numFmtId="0" fontId="4" fillId="31" borderId="4" applyNumberFormat="0" applyProtection="0">
      <alignment horizontal="left" vertical="center" indent="1"/>
    </xf>
    <xf numFmtId="4" fontId="59" fillId="25" borderId="4" applyNumberFormat="0" applyProtection="0">
      <alignment vertical="center"/>
    </xf>
    <xf numFmtId="4" fontId="60" fillId="25" borderId="4" applyNumberFormat="0" applyProtection="0">
      <alignment vertical="center"/>
    </xf>
    <xf numFmtId="4" fontId="59" fillId="25" borderId="4" applyNumberFormat="0" applyProtection="0">
      <alignment horizontal="left" vertical="center" indent="1"/>
    </xf>
    <xf numFmtId="4" fontId="59" fillId="25" borderId="4" applyNumberFormat="0" applyProtection="0">
      <alignment horizontal="left" vertical="center" indent="1"/>
    </xf>
    <xf numFmtId="4" fontId="59" fillId="42" borderId="4" applyNumberFormat="0" applyProtection="0">
      <alignment horizontal="right" vertical="center"/>
    </xf>
    <xf numFmtId="4" fontId="60" fillId="42" borderId="4" applyNumberFormat="0" applyProtection="0">
      <alignment horizontal="right" vertical="center"/>
    </xf>
    <xf numFmtId="0" fontId="4" fillId="31" borderId="4" applyNumberFormat="0" applyProtection="0">
      <alignment horizontal="left" vertical="center" indent="1"/>
    </xf>
    <xf numFmtId="0" fontId="4" fillId="31" borderId="4" applyNumberFormat="0" applyProtection="0">
      <alignment horizontal="left" vertical="center" indent="1"/>
    </xf>
    <xf numFmtId="0" fontId="63" fillId="0" borderId="0"/>
    <xf numFmtId="4" fontId="64" fillId="42" borderId="4" applyNumberFormat="0" applyProtection="0">
      <alignment horizontal="right" vertical="center"/>
    </xf>
    <xf numFmtId="38" fontId="19" fillId="0" borderId="0" applyNumberFormat="0" applyFont="0" applyFill="0" applyBorder="0" applyAlignment="0"/>
    <xf numFmtId="0" fontId="65" fillId="3" borderId="0" applyNumberFormat="0" applyBorder="0" applyAlignment="0" applyProtection="0"/>
    <xf numFmtId="39" fontId="122" fillId="0" borderId="0"/>
    <xf numFmtId="164" fontId="4" fillId="0" borderId="0" applyFont="0" applyFill="0" applyBorder="0" applyAlignment="0" applyProtection="0"/>
    <xf numFmtId="0" fontId="123" fillId="0" borderId="0" applyNumberFormat="0" applyFont="0" applyBorder="0"/>
    <xf numFmtId="0" fontId="124" fillId="25" borderId="0">
      <alignment wrapText="1"/>
    </xf>
    <xf numFmtId="40" fontId="66" fillId="0" borderId="0" applyBorder="0">
      <alignment horizontal="right"/>
    </xf>
    <xf numFmtId="0" fontId="125" fillId="0" borderId="0" applyBorder="0" applyAlignment="0"/>
    <xf numFmtId="49" fontId="59" fillId="0" borderId="0" applyFill="0" applyBorder="0" applyAlignment="0"/>
    <xf numFmtId="206" fontId="106" fillId="0" borderId="0" applyFill="0" applyBorder="0" applyAlignment="0"/>
    <xf numFmtId="207" fontId="106" fillId="0" borderId="0" applyFill="0" applyBorder="0" applyAlignment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68" fillId="0" borderId="9" applyNumberFormat="0" applyFill="0" applyAlignment="0" applyProtection="0"/>
    <xf numFmtId="0" fontId="69" fillId="0" borderId="0" applyNumberFormat="0" applyFill="0" applyBorder="0" applyAlignment="0" applyProtection="0"/>
    <xf numFmtId="0" fontId="70" fillId="0" borderId="12" applyNumberFormat="0" applyFill="0" applyAlignment="0" applyProtection="0"/>
    <xf numFmtId="0" fontId="71" fillId="0" borderId="13" applyNumberFormat="0" applyFill="0" applyAlignment="0" applyProtection="0"/>
    <xf numFmtId="0" fontId="72" fillId="0" borderId="14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6" fontId="74" fillId="0" borderId="0" applyFont="0" applyFill="0" applyBorder="0" applyAlignment="0" applyProtection="0"/>
    <xf numFmtId="0" fontId="75" fillId="0" borderId="15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53" fillId="0" borderId="0" applyNumberFormat="0" applyFont="0" applyFill="0" applyBorder="0" applyProtection="0">
      <alignment horizontal="center" vertical="center" wrapText="1"/>
    </xf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78" fillId="23" borderId="7" applyNumberFormat="0" applyAlignment="0" applyProtection="0"/>
    <xf numFmtId="0" fontId="126" fillId="0" borderId="0" applyNumberFormat="0" applyFill="0" applyBorder="0" applyAlignment="0" applyProtection="0">
      <alignment vertical="top"/>
      <protection locked="0"/>
    </xf>
    <xf numFmtId="41" fontId="30" fillId="0" borderId="0" applyFont="0" applyFill="0" applyBorder="0" applyAlignment="0" applyProtection="0"/>
    <xf numFmtId="43" fontId="4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79" fillId="0" borderId="0" applyNumberFormat="0" applyFill="0" applyBorder="0" applyAlignment="0" applyProtection="0">
      <alignment vertical="top"/>
      <protection locked="0"/>
    </xf>
    <xf numFmtId="0" fontId="80" fillId="23" borderId="7" applyNumberFormat="0" applyAlignment="0" applyProtection="0"/>
    <xf numFmtId="0" fontId="81" fillId="0" borderId="15" applyNumberFormat="0" applyFill="0" applyAlignment="0" applyProtection="0"/>
    <xf numFmtId="0" fontId="82" fillId="3" borderId="0" applyNumberFormat="0" applyBorder="0" applyAlignment="0" applyProtection="0"/>
    <xf numFmtId="0" fontId="83" fillId="22" borderId="4" applyNumberFormat="0" applyAlignment="0" applyProtection="0"/>
    <xf numFmtId="0" fontId="84" fillId="22" borderId="5" applyNumberFormat="0" applyAlignment="0" applyProtection="0"/>
    <xf numFmtId="0" fontId="85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82" fontId="88" fillId="0" borderId="0" applyFont="0" applyFill="0" applyBorder="0" applyAlignment="0" applyProtection="0"/>
    <xf numFmtId="0" fontId="89" fillId="4" borderId="0" applyNumberFormat="0" applyBorder="0" applyAlignment="0" applyProtection="0"/>
    <xf numFmtId="0" fontId="127" fillId="0" borderId="0" applyNumberFormat="0" applyFill="0" applyBorder="0" applyAlignment="0" applyProtection="0">
      <alignment vertical="top"/>
      <protection locked="0"/>
    </xf>
    <xf numFmtId="9" fontId="90" fillId="0" borderId="0" applyFont="0" applyFill="0" applyBorder="0" applyAlignment="0" applyProtection="0"/>
    <xf numFmtId="0" fontId="4" fillId="0" borderId="0"/>
    <xf numFmtId="0" fontId="91" fillId="7" borderId="5" applyNumberFormat="0" applyAlignment="0" applyProtection="0"/>
    <xf numFmtId="0" fontId="92" fillId="26" borderId="0" applyNumberFormat="0" applyBorder="0" applyAlignment="0" applyProtection="0"/>
    <xf numFmtId="0" fontId="93" fillId="0" borderId="9" applyNumberFormat="0" applyFill="0" applyAlignment="0" applyProtection="0"/>
    <xf numFmtId="6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183" fontId="30" fillId="0" borderId="0" applyFont="0" applyFill="0" applyBorder="0" applyAlignment="0" applyProtection="0"/>
    <xf numFmtId="184" fontId="30" fillId="0" borderId="0" applyFont="0" applyFill="0" applyBorder="0" applyAlignment="0" applyProtection="0"/>
    <xf numFmtId="208" fontId="128" fillId="0" borderId="0" applyFont="0" applyFill="0" applyBorder="0" applyAlignment="0" applyProtection="0"/>
    <xf numFmtId="209" fontId="128" fillId="0" borderId="0" applyFont="0" applyFill="0" applyBorder="0" applyAlignment="0" applyProtection="0"/>
    <xf numFmtId="185" fontId="30" fillId="0" borderId="0" applyFont="0" applyFill="0" applyBorder="0" applyAlignment="0" applyProtection="0"/>
    <xf numFmtId="186" fontId="30" fillId="0" borderId="0" applyFont="0" applyFill="0" applyBorder="0" applyAlignment="0" applyProtection="0"/>
    <xf numFmtId="0" fontId="90" fillId="0" borderId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21" borderId="0" applyNumberFormat="0" applyBorder="0" applyAlignment="0" applyProtection="0"/>
    <xf numFmtId="0" fontId="21" fillId="27" borderId="16" applyNumberFormat="0" applyFont="0" applyAlignment="0" applyProtection="0"/>
    <xf numFmtId="0" fontId="21" fillId="27" borderId="16" applyNumberFormat="0" applyFont="0" applyAlignment="0" applyProtection="0"/>
    <xf numFmtId="0" fontId="94" fillId="0" borderId="12" applyNumberFormat="0" applyFill="0" applyAlignment="0" applyProtection="0"/>
    <xf numFmtId="0" fontId="95" fillId="0" borderId="13" applyNumberFormat="0" applyFill="0" applyAlignment="0" applyProtection="0"/>
    <xf numFmtId="0" fontId="96" fillId="0" borderId="14" applyNumberFormat="0" applyFill="0" applyAlignment="0" applyProtection="0"/>
    <xf numFmtId="0" fontId="96" fillId="0" borderId="0" applyNumberForma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95" fontId="122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29" fillId="0" borderId="0"/>
    <xf numFmtId="40" fontId="98" fillId="0" borderId="0" applyFont="0" applyFill="0" applyBorder="0" applyAlignment="0" applyProtection="0"/>
    <xf numFmtId="38" fontId="98" fillId="0" borderId="0" applyFont="0" applyFill="0" applyBorder="0" applyAlignment="0" applyProtection="0"/>
    <xf numFmtId="0" fontId="130" fillId="0" borderId="0"/>
    <xf numFmtId="0" fontId="131" fillId="0" borderId="0" applyNumberFormat="0" applyFill="0" applyBorder="0" applyAlignment="0" applyProtection="0">
      <alignment vertical="top"/>
      <protection locked="0"/>
    </xf>
    <xf numFmtId="187" fontId="97" fillId="0" borderId="0" applyFont="0" applyFill="0" applyBorder="0" applyAlignment="0" applyProtection="0"/>
    <xf numFmtId="187" fontId="13" fillId="0" borderId="0" applyFont="0" applyFill="0" applyBorder="0" applyAlignment="0" applyProtection="0"/>
    <xf numFmtId="182" fontId="13" fillId="0" borderId="0" applyFont="0" applyFill="0" applyBorder="0" applyAlignment="0" applyProtection="0"/>
    <xf numFmtId="188" fontId="98" fillId="0" borderId="0" applyFont="0" applyFill="0" applyBorder="0" applyAlignment="0" applyProtection="0"/>
    <xf numFmtId="189" fontId="98" fillId="0" borderId="0" applyFont="0" applyFill="0" applyBorder="0" applyAlignment="0" applyProtection="0"/>
    <xf numFmtId="0" fontId="17" fillId="0" borderId="0"/>
    <xf numFmtId="0" fontId="17" fillId="0" borderId="0"/>
    <xf numFmtId="43" fontId="3" fillId="0" borderId="0" applyFont="0" applyFill="0" applyBorder="0" applyAlignment="0" applyProtection="0"/>
    <xf numFmtId="210" fontId="4" fillId="0" borderId="0" applyFont="0" applyFill="0" applyBorder="0" applyAlignment="0" applyProtection="0"/>
    <xf numFmtId="0" fontId="17" fillId="0" borderId="0"/>
    <xf numFmtId="0" fontId="17" fillId="0" borderId="0"/>
    <xf numFmtId="0" fontId="134" fillId="0" borderId="0"/>
    <xf numFmtId="0" fontId="141" fillId="0" borderId="24" applyNumberFormat="0" applyFill="0" applyAlignment="0" applyProtection="0"/>
    <xf numFmtId="0" fontId="142" fillId="0" borderId="25" applyNumberFormat="0" applyFill="0" applyAlignment="0" applyProtection="0"/>
    <xf numFmtId="0" fontId="143" fillId="0" borderId="26" applyNumberFormat="0" applyFill="0" applyAlignment="0" applyProtection="0"/>
    <xf numFmtId="0" fontId="143" fillId="0" borderId="0" applyNumberFormat="0" applyFill="0" applyBorder="0" applyAlignment="0" applyProtection="0"/>
    <xf numFmtId="0" fontId="144" fillId="0" borderId="0"/>
    <xf numFmtId="0" fontId="144" fillId="53" borderId="0" applyNumberFormat="0" applyBorder="0" applyAlignment="0" applyProtection="0"/>
    <xf numFmtId="0" fontId="146" fillId="76" borderId="0"/>
    <xf numFmtId="0" fontId="144" fillId="57" borderId="0" applyNumberFormat="0" applyBorder="0" applyAlignment="0" applyProtection="0"/>
    <xf numFmtId="0" fontId="146" fillId="77" borderId="0"/>
    <xf numFmtId="0" fontId="144" fillId="61" borderId="0" applyNumberFormat="0" applyBorder="0" applyAlignment="0" applyProtection="0"/>
    <xf numFmtId="0" fontId="146" fillId="78" borderId="0"/>
    <xf numFmtId="0" fontId="144" fillId="65" borderId="0" applyNumberFormat="0" applyBorder="0" applyAlignment="0" applyProtection="0"/>
    <xf numFmtId="0" fontId="146" fillId="79" borderId="0"/>
    <xf numFmtId="0" fontId="144" fillId="69" borderId="0" applyNumberFormat="0" applyBorder="0" applyAlignment="0" applyProtection="0"/>
    <xf numFmtId="0" fontId="146" fillId="80" borderId="0"/>
    <xf numFmtId="0" fontId="144" fillId="73" borderId="0" applyNumberFormat="0" applyBorder="0" applyAlignment="0" applyProtection="0"/>
    <xf numFmtId="0" fontId="146" fillId="81" borderId="0"/>
    <xf numFmtId="0" fontId="144" fillId="54" borderId="0" applyNumberFormat="0" applyBorder="0" applyAlignment="0" applyProtection="0"/>
    <xf numFmtId="0" fontId="146" fillId="82" borderId="0"/>
    <xf numFmtId="0" fontId="144" fillId="58" borderId="0" applyNumberFormat="0" applyBorder="0" applyAlignment="0" applyProtection="0"/>
    <xf numFmtId="0" fontId="146" fillId="83" borderId="0"/>
    <xf numFmtId="0" fontId="144" fillId="62" borderId="0" applyNumberFormat="0" applyBorder="0" applyAlignment="0" applyProtection="0"/>
    <xf numFmtId="0" fontId="146" fillId="84" borderId="0"/>
    <xf numFmtId="0" fontId="144" fillId="66" borderId="0" applyNumberFormat="0" applyBorder="0" applyAlignment="0" applyProtection="0"/>
    <xf numFmtId="0" fontId="146" fillId="85" borderId="0"/>
    <xf numFmtId="0" fontId="144" fillId="70" borderId="0" applyNumberFormat="0" applyBorder="0" applyAlignment="0" applyProtection="0"/>
    <xf numFmtId="0" fontId="146" fillId="86" borderId="0"/>
    <xf numFmtId="0" fontId="144" fillId="74" borderId="0" applyNumberFormat="0" applyBorder="0" applyAlignment="0" applyProtection="0"/>
    <xf numFmtId="0" fontId="146" fillId="87" borderId="0"/>
    <xf numFmtId="0" fontId="147" fillId="55" borderId="0" applyNumberFormat="0" applyBorder="0" applyAlignment="0" applyProtection="0"/>
    <xf numFmtId="0" fontId="148" fillId="88" borderId="0"/>
    <xf numFmtId="0" fontId="147" fillId="59" borderId="0" applyNumberFormat="0" applyBorder="0" applyAlignment="0" applyProtection="0"/>
    <xf numFmtId="0" fontId="148" fillId="89" borderId="0"/>
    <xf numFmtId="0" fontId="147" fillId="63" borderId="0" applyNumberFormat="0" applyBorder="0" applyAlignment="0" applyProtection="0"/>
    <xf numFmtId="0" fontId="148" fillId="90" borderId="0"/>
    <xf numFmtId="0" fontId="147" fillId="67" borderId="0" applyNumberFormat="0" applyBorder="0" applyAlignment="0" applyProtection="0"/>
    <xf numFmtId="0" fontId="148" fillId="91" borderId="0"/>
    <xf numFmtId="0" fontId="147" fillId="71" borderId="0" applyNumberFormat="0" applyBorder="0" applyAlignment="0" applyProtection="0"/>
    <xf numFmtId="0" fontId="148" fillId="92" borderId="0"/>
    <xf numFmtId="0" fontId="147" fillId="75" borderId="0" applyNumberFormat="0" applyBorder="0" applyAlignment="0" applyProtection="0"/>
    <xf numFmtId="0" fontId="148" fillId="93" borderId="0"/>
    <xf numFmtId="0" fontId="147" fillId="52" borderId="0" applyNumberFormat="0" applyBorder="0" applyAlignment="0" applyProtection="0"/>
    <xf numFmtId="0" fontId="148" fillId="94" borderId="0"/>
    <xf numFmtId="0" fontId="147" fillId="56" borderId="0" applyNumberFormat="0" applyBorder="0" applyAlignment="0" applyProtection="0"/>
    <xf numFmtId="0" fontId="148" fillId="95" borderId="0"/>
    <xf numFmtId="0" fontId="147" fillId="60" borderId="0" applyNumberFormat="0" applyBorder="0" applyAlignment="0" applyProtection="0"/>
    <xf numFmtId="0" fontId="148" fillId="96" borderId="0"/>
    <xf numFmtId="0" fontId="147" fillId="64" borderId="0" applyNumberFormat="0" applyBorder="0" applyAlignment="0" applyProtection="0"/>
    <xf numFmtId="0" fontId="148" fillId="97" borderId="0"/>
    <xf numFmtId="0" fontId="147" fillId="68" borderId="0" applyNumberFormat="0" applyBorder="0" applyAlignment="0" applyProtection="0"/>
    <xf numFmtId="0" fontId="148" fillId="98" borderId="0"/>
    <xf numFmtId="0" fontId="147" fillId="72" borderId="0" applyNumberFormat="0" applyBorder="0" applyAlignment="0" applyProtection="0"/>
    <xf numFmtId="0" fontId="148" fillId="99" borderId="0"/>
    <xf numFmtId="0" fontId="149" fillId="47" borderId="0" applyNumberFormat="0" applyBorder="0" applyAlignment="0" applyProtection="0"/>
    <xf numFmtId="0" fontId="149" fillId="47" borderId="0"/>
    <xf numFmtId="0" fontId="150" fillId="50" borderId="27" applyNumberFormat="0" applyAlignment="0" applyProtection="0"/>
    <xf numFmtId="0" fontId="150" fillId="50" borderId="27"/>
    <xf numFmtId="0" fontId="151" fillId="51" borderId="30" applyNumberFormat="0" applyAlignment="0" applyProtection="0"/>
    <xf numFmtId="0" fontId="152" fillId="51" borderId="30"/>
    <xf numFmtId="165" fontId="144" fillId="0" borderId="0" applyFont="0" applyFill="0" applyBorder="0" applyAlignment="0" applyProtection="0"/>
    <xf numFmtId="43" fontId="145" fillId="0" borderId="0" applyFont="0" applyFill="0" applyBorder="0" applyAlignment="0" applyProtection="0"/>
    <xf numFmtId="165" fontId="153" fillId="0" borderId="0"/>
    <xf numFmtId="165" fontId="146" fillId="0" borderId="0" applyFont="0" applyFill="0" applyBorder="0" applyAlignment="0" applyProtection="0"/>
    <xf numFmtId="43" fontId="145" fillId="0" borderId="0" applyFont="0" applyFill="0" applyBorder="0" applyAlignment="0" applyProtection="0"/>
    <xf numFmtId="165" fontId="153" fillId="0" borderId="0"/>
    <xf numFmtId="43" fontId="2" fillId="0" borderId="0" applyFont="0" applyFill="0" applyBorder="0" applyAlignment="0" applyProtection="0"/>
    <xf numFmtId="165" fontId="154" fillId="0" borderId="0"/>
    <xf numFmtId="0" fontId="155" fillId="0" borderId="0" applyNumberFormat="0" applyFill="0" applyBorder="0" applyAlignment="0" applyProtection="0"/>
    <xf numFmtId="0" fontId="155" fillId="0" borderId="0"/>
    <xf numFmtId="0" fontId="156" fillId="46" borderId="0" applyNumberFormat="0" applyBorder="0" applyAlignment="0" applyProtection="0"/>
    <xf numFmtId="0" fontId="156" fillId="46" borderId="0"/>
    <xf numFmtId="0" fontId="157" fillId="0" borderId="32"/>
    <xf numFmtId="0" fontId="158" fillId="0" borderId="33"/>
    <xf numFmtId="0" fontId="159" fillId="0" borderId="34"/>
    <xf numFmtId="0" fontId="159" fillId="0" borderId="0"/>
    <xf numFmtId="0" fontId="160" fillId="49" borderId="27" applyNumberFormat="0" applyAlignment="0" applyProtection="0"/>
    <xf numFmtId="0" fontId="160" fillId="49" borderId="27"/>
    <xf numFmtId="0" fontId="161" fillId="0" borderId="29" applyNumberFormat="0" applyFill="0" applyAlignment="0" applyProtection="0"/>
    <xf numFmtId="0" fontId="161" fillId="0" borderId="29"/>
    <xf numFmtId="0" fontId="162" fillId="48" borderId="0" applyNumberFormat="0" applyBorder="0" applyAlignment="0" applyProtection="0"/>
    <xf numFmtId="0" fontId="162" fillId="48" borderId="0"/>
    <xf numFmtId="0" fontId="146" fillId="0" borderId="0"/>
    <xf numFmtId="0" fontId="145" fillId="0" borderId="0"/>
    <xf numFmtId="0" fontId="153" fillId="0" borderId="0"/>
    <xf numFmtId="0" fontId="21" fillId="0" borderId="0"/>
    <xf numFmtId="0" fontId="163" fillId="0" borderId="0"/>
    <xf numFmtId="0" fontId="164" fillId="0" borderId="0"/>
    <xf numFmtId="0" fontId="144" fillId="0" borderId="0"/>
    <xf numFmtId="0" fontId="146" fillId="0" borderId="0"/>
    <xf numFmtId="0" fontId="4" fillId="0" borderId="0"/>
    <xf numFmtId="0" fontId="164" fillId="0" borderId="0"/>
    <xf numFmtId="0" fontId="163" fillId="0" borderId="0"/>
    <xf numFmtId="0" fontId="165" fillId="50" borderId="28" applyNumberFormat="0" applyAlignment="0" applyProtection="0"/>
    <xf numFmtId="0" fontId="165" fillId="50" borderId="28"/>
    <xf numFmtId="0" fontId="166" fillId="0" borderId="31" applyNumberFormat="0" applyFill="0" applyAlignment="0" applyProtection="0"/>
    <xf numFmtId="0" fontId="167" fillId="0" borderId="35"/>
    <xf numFmtId="0" fontId="168" fillId="0" borderId="0" applyNumberFormat="0" applyFill="0" applyBorder="0" applyAlignment="0" applyProtection="0"/>
    <xf numFmtId="0" fontId="168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71">
    <xf numFmtId="0" fontId="0" fillId="0" borderId="0" xfId="0"/>
    <xf numFmtId="0" fontId="6" fillId="0" borderId="0" xfId="0" applyFont="1" applyAlignment="1">
      <alignment horizontal="center"/>
    </xf>
    <xf numFmtId="49" fontId="5" fillId="0" borderId="0" xfId="0" applyNumberFormat="1" applyFont="1"/>
    <xf numFmtId="49" fontId="10" fillId="0" borderId="0" xfId="0" applyNumberFormat="1" applyFont="1"/>
    <xf numFmtId="49" fontId="11" fillId="0" borderId="0" xfId="0" applyNumberFormat="1" applyFont="1"/>
    <xf numFmtId="41" fontId="5" fillId="0" borderId="21" xfId="0" applyNumberFormat="1" applyFont="1" applyBorder="1"/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167" fontId="8" fillId="0" borderId="0" xfId="137" applyNumberFormat="1" applyFont="1" applyFill="1" applyAlignment="1"/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41" fontId="5" fillId="0" borderId="23" xfId="0" applyNumberFormat="1" applyFont="1" applyBorder="1"/>
    <xf numFmtId="0" fontId="6" fillId="0" borderId="21" xfId="0" applyFon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17" fillId="0" borderId="0" xfId="256"/>
    <xf numFmtId="0" fontId="6" fillId="0" borderId="0" xfId="0" applyFont="1"/>
    <xf numFmtId="0" fontId="12" fillId="0" borderId="0" xfId="0" applyFont="1"/>
    <xf numFmtId="0" fontId="13" fillId="0" borderId="0" xfId="0" applyFont="1"/>
    <xf numFmtId="49" fontId="6" fillId="0" borderId="0" xfId="0" applyNumberFormat="1" applyFont="1"/>
    <xf numFmtId="167" fontId="6" fillId="0" borderId="0" xfId="137" applyNumberFormat="1" applyFont="1"/>
    <xf numFmtId="167" fontId="8" fillId="0" borderId="0" xfId="137" applyNumberFormat="1" applyFont="1"/>
    <xf numFmtId="49" fontId="6" fillId="0" borderId="0" xfId="0" applyNumberFormat="1" applyFont="1" applyAlignment="1">
      <alignment horizontal="center"/>
    </xf>
    <xf numFmtId="49" fontId="9" fillId="0" borderId="0" xfId="0" applyNumberFormat="1" applyFont="1"/>
    <xf numFmtId="0" fontId="6" fillId="0" borderId="0" xfId="0" applyFont="1" applyAlignment="1">
      <alignment horizontal="right"/>
    </xf>
    <xf numFmtId="37" fontId="6" fillId="0" borderId="0" xfId="0" applyNumberFormat="1" applyFont="1" applyAlignment="1">
      <alignment horizontal="right"/>
    </xf>
    <xf numFmtId="41" fontId="6" fillId="0" borderId="0" xfId="0" applyNumberFormat="1" applyFont="1"/>
    <xf numFmtId="49" fontId="0" fillId="0" borderId="0" xfId="0" applyNumberFormat="1"/>
    <xf numFmtId="41" fontId="6" fillId="0" borderId="0" xfId="0" applyNumberFormat="1" applyFont="1" applyAlignment="1">
      <alignment horizontal="right"/>
    </xf>
    <xf numFmtId="41" fontId="6" fillId="0" borderId="0" xfId="0" applyNumberFormat="1" applyFont="1" applyAlignment="1">
      <alignment horizontal="center"/>
    </xf>
    <xf numFmtId="41" fontId="5" fillId="0" borderId="11" xfId="0" applyNumberFormat="1" applyFont="1" applyBorder="1"/>
    <xf numFmtId="37" fontId="5" fillId="0" borderId="0" xfId="0" applyNumberFormat="1" applyFont="1" applyAlignment="1">
      <alignment horizontal="right"/>
    </xf>
    <xf numFmtId="41" fontId="5" fillId="0" borderId="0" xfId="0" applyNumberFormat="1" applyFont="1"/>
    <xf numFmtId="37" fontId="6" fillId="0" borderId="0" xfId="0" applyNumberFormat="1" applyFont="1"/>
    <xf numFmtId="41" fontId="0" fillId="0" borderId="0" xfId="0" applyNumberFormat="1"/>
    <xf numFmtId="41" fontId="6" fillId="0" borderId="21" xfId="0" applyNumberFormat="1" applyFont="1" applyBorder="1"/>
    <xf numFmtId="43" fontId="6" fillId="0" borderId="0" xfId="137" applyFont="1" applyAlignment="1">
      <alignment horizontal="right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/>
    <xf numFmtId="37" fontId="6" fillId="0" borderId="0" xfId="0" quotePrefix="1" applyNumberFormat="1" applyFont="1" applyAlignment="1">
      <alignment horizontal="center"/>
    </xf>
    <xf numFmtId="43" fontId="5" fillId="0" borderId="22" xfId="0" applyNumberFormat="1" applyFont="1" applyBorder="1" applyAlignment="1">
      <alignment horizontal="right"/>
    </xf>
    <xf numFmtId="39" fontId="5" fillId="0" borderId="0" xfId="0" applyNumberFormat="1" applyFont="1" applyAlignment="1">
      <alignment horizontal="right"/>
    </xf>
    <xf numFmtId="49" fontId="0" fillId="0" borderId="0" xfId="0" applyNumberFormat="1" applyAlignment="1">
      <alignment horizontal="center"/>
    </xf>
    <xf numFmtId="167" fontId="6" fillId="0" borderId="21" xfId="137" applyNumberFormat="1" applyFont="1" applyBorder="1"/>
    <xf numFmtId="41" fontId="0" fillId="0" borderId="21" xfId="0" applyNumberFormat="1" applyBorder="1"/>
    <xf numFmtId="37" fontId="0" fillId="0" borderId="0" xfId="0" applyNumberFormat="1" applyAlignment="1">
      <alignment horizontal="right"/>
    </xf>
    <xf numFmtId="49" fontId="135" fillId="0" borderId="0" xfId="0" applyNumberFormat="1" applyFont="1"/>
    <xf numFmtId="41" fontId="6" fillId="0" borderId="6" xfId="0" applyNumberFormat="1" applyFont="1" applyBorder="1"/>
    <xf numFmtId="41" fontId="5" fillId="0" borderId="22" xfId="0" applyNumberFormat="1" applyFont="1" applyBorder="1"/>
    <xf numFmtId="167" fontId="0" fillId="0" borderId="0" xfId="0" applyNumberFormat="1"/>
    <xf numFmtId="39" fontId="0" fillId="0" borderId="0" xfId="0" applyNumberFormat="1" applyAlignment="1">
      <alignment horizontal="right"/>
    </xf>
    <xf numFmtId="0" fontId="138" fillId="0" borderId="0" xfId="0" applyFont="1" applyAlignment="1">
      <alignment horizontal="center"/>
    </xf>
    <xf numFmtId="0" fontId="139" fillId="0" borderId="0" xfId="0" applyFont="1" applyAlignment="1">
      <alignment horizontal="center"/>
    </xf>
    <xf numFmtId="167" fontId="5" fillId="0" borderId="0" xfId="0" applyNumberFormat="1" applyFont="1" applyAlignment="1">
      <alignment horizontal="right"/>
    </xf>
    <xf numFmtId="167" fontId="0" fillId="0" borderId="0" xfId="0" applyNumberFormat="1" applyAlignment="1">
      <alignment horizontal="right"/>
    </xf>
    <xf numFmtId="0" fontId="9" fillId="0" borderId="0" xfId="0" applyFont="1"/>
    <xf numFmtId="0" fontId="7" fillId="0" borderId="0" xfId="0" applyFont="1" applyAlignment="1">
      <alignment horizontal="justify"/>
    </xf>
    <xf numFmtId="0" fontId="15" fillId="0" borderId="0" xfId="0" applyFont="1" applyAlignment="1">
      <alignment horizontal="center"/>
    </xf>
    <xf numFmtId="0" fontId="8" fillId="0" borderId="0" xfId="0" applyFont="1"/>
    <xf numFmtId="43" fontId="5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left"/>
    </xf>
    <xf numFmtId="49" fontId="8" fillId="0" borderId="0" xfId="0" applyNumberFormat="1" applyFont="1"/>
    <xf numFmtId="0" fontId="11" fillId="0" borderId="0" xfId="0" applyFont="1"/>
    <xf numFmtId="41" fontId="5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/>
    </xf>
    <xf numFmtId="41" fontId="9" fillId="0" borderId="0" xfId="0" applyNumberFormat="1" applyFont="1" applyAlignment="1">
      <alignment horizontal="right"/>
    </xf>
    <xf numFmtId="166" fontId="140" fillId="0" borderId="0" xfId="0" applyNumberFormat="1" applyFont="1"/>
    <xf numFmtId="41" fontId="6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0" fontId="0" fillId="0" borderId="0" xfId="256" applyFont="1"/>
    <xf numFmtId="41" fontId="135" fillId="0" borderId="0" xfId="0" applyNumberFormat="1" applyFont="1"/>
    <xf numFmtId="0" fontId="9" fillId="0" borderId="0" xfId="436" applyFont="1" applyAlignment="1">
      <alignment horizontal="center"/>
    </xf>
    <xf numFmtId="0" fontId="8" fillId="0" borderId="0" xfId="436" applyFont="1" applyAlignment="1">
      <alignment horizontal="center"/>
    </xf>
    <xf numFmtId="0" fontId="0" fillId="0" borderId="0" xfId="436" applyFont="1"/>
    <xf numFmtId="167" fontId="0" fillId="0" borderId="0" xfId="137" applyNumberFormat="1" applyFont="1" applyAlignment="1">
      <alignment horizontal="right"/>
    </xf>
    <xf numFmtId="167" fontId="0" fillId="0" borderId="0" xfId="137" applyNumberFormat="1" applyFont="1"/>
    <xf numFmtId="49" fontId="5" fillId="0" borderId="0" xfId="0" applyNumberFormat="1" applyFont="1" applyAlignment="1">
      <alignment horizontal="left"/>
    </xf>
    <xf numFmtId="166" fontId="0" fillId="0" borderId="0" xfId="436" applyNumberFormat="1" applyFont="1"/>
    <xf numFmtId="49" fontId="0" fillId="0" borderId="0" xfId="0" applyNumberFormat="1" applyAlignment="1">
      <alignment horizontal="left"/>
    </xf>
    <xf numFmtId="166" fontId="0" fillId="0" borderId="21" xfId="436" applyNumberFormat="1" applyFont="1" applyBorder="1"/>
    <xf numFmtId="166" fontId="5" fillId="0" borderId="0" xfId="436" applyNumberFormat="1" applyFont="1"/>
    <xf numFmtId="49" fontId="0" fillId="0" borderId="0" xfId="0" applyNumberFormat="1" applyAlignment="1">
      <alignment wrapText="1"/>
    </xf>
    <xf numFmtId="166" fontId="5" fillId="0" borderId="23" xfId="436" applyNumberFormat="1" applyFont="1" applyBorder="1"/>
    <xf numFmtId="41" fontId="6" fillId="0" borderId="0" xfId="137" applyNumberFormat="1" applyFont="1" applyAlignment="1">
      <alignment horizontal="right"/>
    </xf>
    <xf numFmtId="41" fontId="6" fillId="0" borderId="0" xfId="137" applyNumberFormat="1" applyFont="1"/>
    <xf numFmtId="41" fontId="5" fillId="0" borderId="0" xfId="137" applyNumberFormat="1" applyFont="1" applyAlignment="1">
      <alignment horizontal="right"/>
    </xf>
    <xf numFmtId="41" fontId="5" fillId="0" borderId="0" xfId="137" applyNumberFormat="1" applyFont="1"/>
    <xf numFmtId="41" fontId="5" fillId="0" borderId="0" xfId="137" applyNumberFormat="1" applyFont="1" applyAlignment="1">
      <alignment horizontal="center"/>
    </xf>
    <xf numFmtId="41" fontId="0" fillId="0" borderId="0" xfId="137" applyNumberFormat="1" applyFont="1"/>
    <xf numFmtId="41" fontId="0" fillId="0" borderId="0" xfId="137" applyNumberFormat="1" applyFont="1" applyAlignment="1">
      <alignment horizontal="right"/>
    </xf>
    <xf numFmtId="41" fontId="6" fillId="0" borderId="0" xfId="137" applyNumberFormat="1" applyFont="1" applyAlignment="1">
      <alignment horizontal="center"/>
    </xf>
    <xf numFmtId="41" fontId="5" fillId="0" borderId="21" xfId="137" applyNumberFormat="1" applyFont="1" applyFill="1" applyBorder="1"/>
    <xf numFmtId="41" fontId="5" fillId="0" borderId="23" xfId="137" applyNumberFormat="1" applyFont="1" applyFill="1" applyBorder="1"/>
    <xf numFmtId="41" fontId="5" fillId="0" borderId="0" xfId="0" applyNumberFormat="1" applyFont="1" applyAlignment="1">
      <alignment horizontal="right" vertical="center"/>
    </xf>
    <xf numFmtId="49" fontId="0" fillId="0" borderId="0" xfId="256" applyNumberFormat="1" applyFont="1" applyAlignment="1">
      <alignment horizontal="left"/>
    </xf>
    <xf numFmtId="41" fontId="6" fillId="0" borderId="21" xfId="137" applyNumberFormat="1" applyFont="1" applyBorder="1" applyAlignment="1">
      <alignment horizontal="right"/>
    </xf>
    <xf numFmtId="41" fontId="5" fillId="0" borderId="0" xfId="137" applyNumberFormat="1" applyFont="1" applyFill="1" applyBorder="1"/>
    <xf numFmtId="41" fontId="6" fillId="0" borderId="21" xfId="0" applyNumberFormat="1" applyFont="1" applyBorder="1" applyAlignment="1">
      <alignment horizontal="right"/>
    </xf>
    <xf numFmtId="3" fontId="0" fillId="0" borderId="0" xfId="0" applyNumberFormat="1"/>
    <xf numFmtId="0" fontId="5" fillId="0" borderId="0" xfId="0" applyFont="1" applyAlignment="1">
      <alignment horizontal="center"/>
    </xf>
    <xf numFmtId="49" fontId="9" fillId="0" borderId="0" xfId="0" applyNumberFormat="1" applyFont="1" applyAlignment="1">
      <alignment horizontal="left"/>
    </xf>
    <xf numFmtId="41" fontId="5" fillId="0" borderId="23" xfId="137" applyNumberFormat="1" applyFont="1" applyFill="1" applyBorder="1" applyAlignment="1"/>
    <xf numFmtId="0" fontId="9" fillId="0" borderId="0" xfId="256" applyFont="1" applyAlignment="1">
      <alignment horizontal="center"/>
    </xf>
    <xf numFmtId="0" fontId="18" fillId="0" borderId="0" xfId="256" applyFont="1" applyAlignment="1">
      <alignment horizontal="center"/>
    </xf>
    <xf numFmtId="0" fontId="8" fillId="0" borderId="0" xfId="256" applyFont="1" applyAlignment="1">
      <alignment horizontal="center"/>
    </xf>
    <xf numFmtId="167" fontId="5" fillId="0" borderId="0" xfId="137" applyNumberFormat="1" applyFont="1" applyFill="1" applyAlignment="1"/>
    <xf numFmtId="167" fontId="5" fillId="0" borderId="0" xfId="137" applyNumberFormat="1" applyFont="1" applyFill="1" applyBorder="1" applyAlignment="1"/>
    <xf numFmtId="167" fontId="5" fillId="0" borderId="21" xfId="137" applyNumberFormat="1" applyFont="1" applyFill="1" applyBorder="1" applyAlignment="1"/>
    <xf numFmtId="41" fontId="5" fillId="0" borderId="21" xfId="137" applyNumberFormat="1" applyFont="1" applyFill="1" applyBorder="1" applyAlignment="1">
      <alignment horizontal="right"/>
    </xf>
    <xf numFmtId="41" fontId="5" fillId="0" borderId="0" xfId="137" applyNumberFormat="1" applyFont="1" applyFill="1" applyBorder="1" applyAlignment="1">
      <alignment horizontal="right"/>
    </xf>
    <xf numFmtId="41" fontId="6" fillId="0" borderId="21" xfId="137" applyNumberFormat="1" applyFont="1" applyFill="1" applyBorder="1" applyAlignment="1">
      <alignment horizontal="right"/>
    </xf>
    <xf numFmtId="41" fontId="6" fillId="0" borderId="0" xfId="137" applyNumberFormat="1" applyFont="1" applyFill="1" applyAlignment="1">
      <alignment horizontal="right"/>
    </xf>
    <xf numFmtId="167" fontId="5" fillId="0" borderId="6" xfId="137" applyNumberFormat="1" applyFont="1" applyFill="1" applyBorder="1" applyAlignment="1"/>
    <xf numFmtId="41" fontId="5" fillId="0" borderId="11" xfId="137" applyNumberFormat="1" applyFont="1" applyFill="1" applyBorder="1" applyAlignment="1">
      <alignment horizontal="right"/>
    </xf>
    <xf numFmtId="41" fontId="5" fillId="0" borderId="22" xfId="137" applyNumberFormat="1" applyFont="1" applyFill="1" applyBorder="1" applyAlignment="1">
      <alignment horizontal="right"/>
    </xf>
    <xf numFmtId="41" fontId="5" fillId="0" borderId="0" xfId="137" applyNumberFormat="1" applyFont="1" applyFill="1" applyAlignment="1">
      <alignment horizontal="right"/>
    </xf>
    <xf numFmtId="167" fontId="0" fillId="0" borderId="21" xfId="137" applyNumberFormat="1" applyFont="1" applyFill="1" applyBorder="1" applyAlignment="1">
      <alignment horizontal="right"/>
    </xf>
    <xf numFmtId="41" fontId="0" fillId="0" borderId="0" xfId="137" applyNumberFormat="1" applyFont="1" applyFill="1" applyAlignment="1">
      <alignment horizontal="right"/>
    </xf>
    <xf numFmtId="0" fontId="5" fillId="0" borderId="0" xfId="256" applyFont="1" applyAlignment="1">
      <alignment horizontal="left"/>
    </xf>
    <xf numFmtId="49" fontId="11" fillId="0" borderId="0" xfId="256" applyNumberFormat="1" applyFont="1" applyAlignment="1">
      <alignment horizontal="left"/>
    </xf>
    <xf numFmtId="167" fontId="0" fillId="0" borderId="0" xfId="137" applyNumberFormat="1" applyFont="1" applyFill="1" applyAlignment="1">
      <alignment horizontal="right"/>
    </xf>
    <xf numFmtId="43" fontId="0" fillId="0" borderId="0" xfId="137" applyFont="1" applyFill="1" applyAlignment="1">
      <alignment horizontal="right"/>
    </xf>
    <xf numFmtId="0" fontId="0" fillId="0" borderId="6" xfId="137" quotePrefix="1" applyNumberFormat="1" applyFont="1" applyFill="1" applyBorder="1" applyAlignment="1">
      <alignment horizontal="center"/>
    </xf>
    <xf numFmtId="41" fontId="6" fillId="0" borderId="0" xfId="137" applyNumberFormat="1" applyFont="1" applyFill="1" applyBorder="1" applyAlignment="1">
      <alignment horizontal="right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41" fontId="0" fillId="0" borderId="0" xfId="137" applyNumberFormat="1" applyFont="1" applyFill="1" applyBorder="1" applyAlignment="1">
      <alignment horizontal="right"/>
    </xf>
    <xf numFmtId="41" fontId="0" fillId="0" borderId="21" xfId="137" applyNumberFormat="1" applyFont="1" applyFill="1" applyBorder="1" applyAlignment="1">
      <alignment horizontal="right"/>
    </xf>
    <xf numFmtId="41" fontId="0" fillId="0" borderId="0" xfId="0" applyNumberFormat="1" applyAlignment="1">
      <alignment horizontal="right"/>
    </xf>
    <xf numFmtId="0" fontId="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1" fontId="0" fillId="0" borderId="0" xfId="0" applyNumberFormat="1" applyAlignment="1">
      <alignment horizontal="right" vertical="center"/>
    </xf>
    <xf numFmtId="37" fontId="5" fillId="0" borderId="0" xfId="0" applyNumberFormat="1" applyFont="1" applyAlignment="1">
      <alignment horizontal="right" vertical="center"/>
    </xf>
    <xf numFmtId="37" fontId="5" fillId="0" borderId="0" xfId="0" quotePrefix="1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67" fontId="5" fillId="0" borderId="0" xfId="0" applyNumberFormat="1" applyFont="1" applyAlignment="1">
      <alignment horizontal="right" vertical="center"/>
    </xf>
    <xf numFmtId="167" fontId="5" fillId="0" borderId="0" xfId="137" applyNumberFormat="1" applyFont="1" applyFill="1" applyBorder="1" applyAlignment="1">
      <alignment horizontal="right"/>
    </xf>
    <xf numFmtId="167" fontId="5" fillId="0" borderId="0" xfId="137" applyNumberFormat="1" applyFont="1" applyFill="1" applyAlignment="1">
      <alignment horizontal="right" vertical="center"/>
    </xf>
    <xf numFmtId="41" fontId="5" fillId="0" borderId="21" xfId="0" applyNumberFormat="1" applyFont="1" applyBorder="1" applyAlignment="1">
      <alignment horizontal="right" vertical="center"/>
    </xf>
    <xf numFmtId="43" fontId="0" fillId="0" borderId="0" xfId="137" applyFont="1" applyFill="1" applyAlignment="1">
      <alignment horizontal="right" vertical="center"/>
    </xf>
    <xf numFmtId="167" fontId="0" fillId="0" borderId="0" xfId="0" applyNumberFormat="1" applyAlignment="1">
      <alignment horizontal="right" vertical="center"/>
    </xf>
    <xf numFmtId="41" fontId="5" fillId="0" borderId="6" xfId="0" applyNumberFormat="1" applyFont="1" applyBorder="1" applyAlignment="1">
      <alignment horizontal="right"/>
    </xf>
    <xf numFmtId="41" fontId="5" fillId="0" borderId="6" xfId="137" applyNumberFormat="1" applyFont="1" applyFill="1" applyBorder="1" applyAlignment="1">
      <alignment horizontal="right"/>
    </xf>
    <xf numFmtId="0" fontId="10" fillId="0" borderId="0" xfId="0" applyFont="1" applyAlignment="1">
      <alignment vertical="center"/>
    </xf>
    <xf numFmtId="0" fontId="136" fillId="0" borderId="0" xfId="0" applyFont="1" applyAlignment="1">
      <alignment horizontal="center" vertical="center"/>
    </xf>
    <xf numFmtId="0" fontId="11" fillId="0" borderId="0" xfId="0" applyFont="1" applyAlignment="1">
      <alignment horizontal="justify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37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/>
    </xf>
    <xf numFmtId="41" fontId="5" fillId="0" borderId="11" xfId="0" applyNumberFormat="1" applyFont="1" applyBorder="1" applyAlignment="1">
      <alignment horizontal="right" vertical="center"/>
    </xf>
    <xf numFmtId="41" fontId="5" fillId="0" borderId="22" xfId="0" applyNumberFormat="1" applyFont="1" applyBorder="1" applyAlignment="1">
      <alignment horizontal="right" vertical="center"/>
    </xf>
    <xf numFmtId="49" fontId="9" fillId="0" borderId="0" xfId="256" applyNumberFormat="1" applyFont="1" applyAlignment="1">
      <alignment horizontal="left"/>
    </xf>
    <xf numFmtId="0" fontId="169" fillId="0" borderId="0" xfId="256" applyFont="1"/>
    <xf numFmtId="0" fontId="13" fillId="0" borderId="0" xfId="256" applyFont="1" applyAlignment="1">
      <alignment horizontal="left"/>
    </xf>
    <xf numFmtId="167" fontId="0" fillId="0" borderId="0" xfId="137" applyNumberFormat="1" applyFont="1" applyFill="1" applyAlignment="1"/>
    <xf numFmtId="166" fontId="0" fillId="0" borderId="0" xfId="256" applyNumberFormat="1" applyFont="1"/>
    <xf numFmtId="166" fontId="0" fillId="0" borderId="0" xfId="256" applyNumberFormat="1" applyFont="1" applyAlignment="1">
      <alignment horizontal="right"/>
    </xf>
    <xf numFmtId="0" fontId="170" fillId="0" borderId="0" xfId="256" applyFont="1" applyAlignment="1">
      <alignment horizontal="left"/>
    </xf>
    <xf numFmtId="167" fontId="0" fillId="0" borderId="21" xfId="137" applyNumberFormat="1" applyFont="1" applyBorder="1" applyAlignment="1"/>
    <xf numFmtId="167" fontId="0" fillId="0" borderId="0" xfId="137" applyNumberFormat="1" applyFont="1" applyAlignment="1"/>
    <xf numFmtId="0" fontId="0" fillId="0" borderId="0" xfId="256" applyFont="1" applyAlignment="1">
      <alignment horizontal="left"/>
    </xf>
    <xf numFmtId="0" fontId="0" fillId="0" borderId="0" xfId="256" applyFont="1" applyAlignment="1">
      <alignment horizontal="center"/>
    </xf>
    <xf numFmtId="167" fontId="0" fillId="0" borderId="0" xfId="137" applyNumberFormat="1" applyFont="1" applyFill="1" applyBorder="1" applyAlignment="1">
      <alignment horizontal="center"/>
    </xf>
    <xf numFmtId="0" fontId="0" fillId="0" borderId="0" xfId="137" applyNumberFormat="1" applyFont="1" applyFill="1" applyBorder="1" applyAlignment="1">
      <alignment horizontal="center"/>
    </xf>
    <xf numFmtId="0" fontId="0" fillId="0" borderId="0" xfId="137" applyNumberFormat="1" applyFont="1" applyFill="1" applyAlignment="1">
      <alignment horizontal="center"/>
    </xf>
    <xf numFmtId="166" fontId="0" fillId="0" borderId="0" xfId="0" applyNumberFormat="1" applyAlignment="1">
      <alignment horizontal="right"/>
    </xf>
    <xf numFmtId="0" fontId="171" fillId="0" borderId="0" xfId="256" applyFont="1" applyAlignment="1">
      <alignment horizontal="left"/>
    </xf>
    <xf numFmtId="0" fontId="105" fillId="0" borderId="0" xfId="256" applyFont="1" applyAlignment="1">
      <alignment horizontal="left"/>
    </xf>
    <xf numFmtId="166" fontId="0" fillId="0" borderId="22" xfId="0" applyNumberFormat="1" applyBorder="1"/>
    <xf numFmtId="167" fontId="0" fillId="0" borderId="22" xfId="137" applyNumberFormat="1" applyFont="1" applyFill="1" applyBorder="1" applyAlignment="1"/>
    <xf numFmtId="166" fontId="0" fillId="0" borderId="0" xfId="0" applyNumberFormat="1"/>
    <xf numFmtId="167" fontId="0" fillId="0" borderId="0" xfId="137" applyNumberFormat="1" applyFont="1" applyFill="1" applyBorder="1" applyAlignment="1"/>
    <xf numFmtId="166" fontId="0" fillId="0" borderId="21" xfId="256" applyNumberFormat="1" applyFont="1" applyBorder="1"/>
    <xf numFmtId="0" fontId="170" fillId="0" borderId="0" xfId="256" applyFont="1"/>
    <xf numFmtId="167" fontId="0" fillId="0" borderId="21" xfId="137" applyNumberFormat="1" applyFont="1" applyFill="1" applyBorder="1" applyAlignment="1"/>
    <xf numFmtId="167" fontId="169" fillId="0" borderId="0" xfId="137" applyNumberFormat="1" applyFont="1" applyFill="1" applyAlignment="1"/>
    <xf numFmtId="0" fontId="169" fillId="0" borderId="0" xfId="256" applyFont="1" applyAlignment="1">
      <alignment horizontal="left"/>
    </xf>
    <xf numFmtId="167" fontId="0" fillId="0" borderId="0" xfId="137" applyNumberFormat="1" applyFont="1" applyFill="1" applyBorder="1" applyAlignment="1">
      <alignment horizontal="right"/>
    </xf>
    <xf numFmtId="41" fontId="5" fillId="0" borderId="0" xfId="137" applyNumberFormat="1" applyFont="1" applyBorder="1"/>
    <xf numFmtId="41" fontId="5" fillId="0" borderId="0" xfId="137" applyNumberFormat="1" applyFont="1" applyBorder="1" applyAlignment="1">
      <alignment horizontal="right"/>
    </xf>
    <xf numFmtId="167" fontId="5" fillId="0" borderId="0" xfId="137" applyNumberFormat="1" applyFont="1" applyFill="1" applyBorder="1" applyAlignment="1">
      <alignment horizontal="right" vertical="center"/>
    </xf>
    <xf numFmtId="167" fontId="5" fillId="0" borderId="0" xfId="0" applyNumberFormat="1" applyFont="1" applyAlignment="1">
      <alignment vertical="center"/>
    </xf>
    <xf numFmtId="43" fontId="5" fillId="0" borderId="0" xfId="137" applyFont="1" applyFill="1" applyBorder="1" applyAlignment="1">
      <alignment horizontal="right" vertical="center"/>
    </xf>
    <xf numFmtId="167" fontId="6" fillId="0" borderId="0" xfId="137" applyNumberFormat="1" applyFont="1" applyFill="1" applyAlignment="1">
      <alignment horizontal="right"/>
    </xf>
    <xf numFmtId="43" fontId="6" fillId="0" borderId="0" xfId="137" applyFont="1" applyFill="1" applyAlignment="1">
      <alignment horizontal="right"/>
    </xf>
    <xf numFmtId="167" fontId="5" fillId="0" borderId="0" xfId="0" applyNumberFormat="1" applyFont="1"/>
    <xf numFmtId="43" fontId="5" fillId="0" borderId="0" xfId="137" applyFont="1" applyFill="1" applyBorder="1" applyAlignment="1">
      <alignment horizontal="right"/>
    </xf>
    <xf numFmtId="167" fontId="5" fillId="0" borderId="0" xfId="0" applyNumberFormat="1" applyFont="1" applyAlignment="1">
      <alignment horizontal="center"/>
    </xf>
    <xf numFmtId="41" fontId="5" fillId="0" borderId="21" xfId="137" applyNumberFormat="1" applyFont="1" applyFill="1" applyBorder="1" applyAlignment="1"/>
    <xf numFmtId="41" fontId="5" fillId="0" borderId="0" xfId="137" applyNumberFormat="1" applyFont="1" applyAlignment="1"/>
    <xf numFmtId="167" fontId="17" fillId="0" borderId="0" xfId="137" applyNumberFormat="1" applyFont="1" applyFill="1" applyAlignment="1">
      <alignment horizontal="right"/>
    </xf>
    <xf numFmtId="41" fontId="5" fillId="0" borderId="0" xfId="150" applyNumberFormat="1" applyFont="1" applyFill="1" applyBorder="1" applyAlignment="1">
      <alignment horizontal="right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49" fontId="0" fillId="0" borderId="0" xfId="0" applyNumberFormat="1" applyFill="1"/>
    <xf numFmtId="49" fontId="6" fillId="0" borderId="0" xfId="0" applyNumberFormat="1" applyFont="1" applyFill="1"/>
    <xf numFmtId="0" fontId="0" fillId="0" borderId="0" xfId="0" applyFill="1"/>
    <xf numFmtId="49" fontId="5" fillId="0" borderId="0" xfId="0" applyNumberFormat="1" applyFont="1" applyFill="1"/>
    <xf numFmtId="0" fontId="0" fillId="0" borderId="0" xfId="0" applyFill="1" applyAlignment="1">
      <alignment horizontal="center"/>
    </xf>
    <xf numFmtId="0" fontId="0" fillId="0" borderId="21" xfId="0" applyFill="1" applyBorder="1" applyAlignment="1">
      <alignment horizontal="center"/>
    </xf>
    <xf numFmtId="0" fontId="13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3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1" fontId="0" fillId="0" borderId="21" xfId="0" applyNumberFormat="1" applyBorder="1" applyAlignment="1">
      <alignment vertical="center"/>
    </xf>
    <xf numFmtId="41" fontId="6" fillId="0" borderId="21" xfId="150" applyNumberFormat="1" applyFont="1" applyFill="1" applyBorder="1" applyAlignment="1">
      <alignment horizontal="right" vertical="center"/>
    </xf>
    <xf numFmtId="41" fontId="6" fillId="0" borderId="0" xfId="150" applyNumberFormat="1" applyFont="1" applyFill="1" applyAlignment="1">
      <alignment horizontal="right" vertical="center"/>
    </xf>
    <xf numFmtId="41" fontId="5" fillId="0" borderId="6" xfId="0" applyNumberFormat="1" applyFont="1" applyBorder="1" applyAlignment="1">
      <alignment horizontal="right" vertical="center"/>
    </xf>
    <xf numFmtId="41" fontId="5" fillId="0" borderId="6" xfId="137" applyNumberFormat="1" applyFont="1" applyFill="1" applyBorder="1" applyAlignment="1">
      <alignment horizontal="right" vertical="center"/>
    </xf>
    <xf numFmtId="41" fontId="0" fillId="0" borderId="21" xfId="137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167" fontId="0" fillId="0" borderId="21" xfId="0" applyNumberFormat="1" applyBorder="1" applyAlignment="1">
      <alignment vertical="center"/>
    </xf>
    <xf numFmtId="0" fontId="5" fillId="0" borderId="0" xfId="0" applyFont="1" applyAlignment="1">
      <alignment horizontal="justify"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49" fontId="0" fillId="0" borderId="0" xfId="0" applyNumberFormat="1" applyFont="1" applyAlignment="1">
      <alignment horizontal="center"/>
    </xf>
    <xf numFmtId="0" fontId="0" fillId="0" borderId="21" xfId="0" applyFont="1" applyBorder="1" applyAlignment="1">
      <alignment horizontal="center"/>
    </xf>
    <xf numFmtId="41" fontId="0" fillId="0" borderId="0" xfId="0" applyNumberFormat="1" applyFont="1" applyAlignment="1">
      <alignment horizontal="right" vertical="center"/>
    </xf>
    <xf numFmtId="41" fontId="0" fillId="0" borderId="21" xfId="0" applyNumberFormat="1" applyFont="1" applyBorder="1"/>
    <xf numFmtId="41" fontId="0" fillId="0" borderId="0" xfId="0" applyNumberFormat="1" applyFont="1"/>
    <xf numFmtId="41" fontId="0" fillId="0" borderId="21" xfId="150" applyNumberFormat="1" applyFont="1" applyFill="1" applyBorder="1" applyAlignment="1">
      <alignment horizontal="right"/>
    </xf>
    <xf numFmtId="41" fontId="0" fillId="0" borderId="0" xfId="150" applyNumberFormat="1" applyFont="1" applyFill="1" applyAlignment="1">
      <alignment horizontal="right"/>
    </xf>
    <xf numFmtId="167" fontId="0" fillId="0" borderId="0" xfId="0" applyNumberFormat="1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167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41" fontId="0" fillId="0" borderId="0" xfId="0" applyNumberFormat="1" applyFont="1" applyBorder="1"/>
    <xf numFmtId="41" fontId="0" fillId="0" borderId="0" xfId="150" applyNumberFormat="1" applyFont="1" applyFill="1" applyBorder="1" applyAlignment="1">
      <alignment horizontal="right"/>
    </xf>
    <xf numFmtId="41" fontId="6" fillId="0" borderId="0" xfId="137" applyNumberFormat="1" applyFont="1" applyBorder="1" applyAlignment="1">
      <alignment horizontal="right"/>
    </xf>
    <xf numFmtId="41" fontId="6" fillId="0" borderId="6" xfId="137" applyNumberFormat="1" applyFont="1" applyBorder="1" applyAlignment="1">
      <alignment horizontal="right"/>
    </xf>
    <xf numFmtId="41" fontId="6" fillId="0" borderId="6" xfId="137" applyNumberFormat="1" applyFont="1" applyFill="1" applyBorder="1" applyAlignment="1">
      <alignment horizontal="right"/>
    </xf>
    <xf numFmtId="41" fontId="0" fillId="0" borderId="6" xfId="137" applyNumberFormat="1" applyFont="1" applyFill="1" applyBorder="1" applyAlignment="1">
      <alignment horizontal="right"/>
    </xf>
    <xf numFmtId="41" fontId="0" fillId="0" borderId="6" xfId="0" applyNumberFormat="1" applyFont="1" applyBorder="1"/>
    <xf numFmtId="41" fontId="0" fillId="0" borderId="6" xfId="150" applyNumberFormat="1" applyFont="1" applyFill="1" applyBorder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Fill="1" applyAlignment="1">
      <alignment vertical="center"/>
    </xf>
    <xf numFmtId="49" fontId="0" fillId="0" borderId="0" xfId="0" applyNumberFormat="1" applyFill="1" applyAlignment="1">
      <alignment wrapText="1"/>
    </xf>
    <xf numFmtId="0" fontId="6" fillId="0" borderId="0" xfId="0" applyFont="1" applyFill="1"/>
    <xf numFmtId="0" fontId="0" fillId="0" borderId="0" xfId="0" applyFill="1" applyAlignment="1">
      <alignment horizontal="center" vertical="center"/>
    </xf>
    <xf numFmtId="41" fontId="0" fillId="0" borderId="0" xfId="0" applyNumberFormat="1" applyFont="1" applyFill="1" applyBorder="1"/>
    <xf numFmtId="0" fontId="8" fillId="0" borderId="0" xfId="0" applyFont="1" applyAlignment="1">
      <alignment horizontal="center"/>
    </xf>
    <xf numFmtId="167" fontId="5" fillId="0" borderId="0" xfId="137" applyNumberFormat="1" applyFont="1" applyFill="1" applyAlignment="1">
      <alignment horizontal="center"/>
    </xf>
    <xf numFmtId="167" fontId="5" fillId="0" borderId="0" xfId="137" applyNumberFormat="1" applyFont="1" applyFill="1" applyBorder="1" applyAlignment="1">
      <alignment horizontal="center"/>
    </xf>
    <xf numFmtId="167" fontId="5" fillId="0" borderId="21" xfId="137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1" xfId="0" applyFont="1" applyBorder="1" applyAlignment="1">
      <alignment horizontal="center"/>
    </xf>
    <xf numFmtId="49" fontId="0" fillId="0" borderId="6" xfId="0" applyNumberFormat="1" applyBorder="1" applyAlignment="1">
      <alignment horizontal="center" wrapText="1"/>
    </xf>
    <xf numFmtId="49" fontId="0" fillId="0" borderId="0" xfId="0" applyNumberFormat="1" applyAlignment="1">
      <alignment horizontal="center" wrapText="1"/>
    </xf>
    <xf numFmtId="0" fontId="5" fillId="0" borderId="2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16" fontId="0" fillId="0" borderId="0" xfId="0" quotePrefix="1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49" fontId="9" fillId="0" borderId="0" xfId="0" applyNumberFormat="1" applyFont="1" applyAlignment="1">
      <alignment horizontal="left"/>
    </xf>
  </cellXfs>
  <cellStyles count="554">
    <cellStyle name="??" xfId="1"/>
    <cellStyle name="?? [0.00]_ADMAG" xfId="2"/>
    <cellStyle name="???" xfId="3"/>
    <cellStyle name="???? [0.00]_ADMAG" xfId="4"/>
    <cellStyle name="?????????????????" xfId="5"/>
    <cellStyle name="????????????????? [0]_MOGAS97" xfId="6"/>
    <cellStyle name="??????????????????? [0]_MOGAS97" xfId="7"/>
    <cellStyle name="???????????????????_MOGAS97" xfId="8"/>
    <cellStyle name="?????????????????_MOGAS97" xfId="9"/>
    <cellStyle name="????_ADMAG" xfId="10"/>
    <cellStyle name="???[0]_liz-ss" xfId="11"/>
    <cellStyle name="???_'01.11" xfId="12"/>
    <cellStyle name="??_ADMAG" xfId="13"/>
    <cellStyle name="’??? [0.00]_TMCA Spreadsheet(body)" xfId="14"/>
    <cellStyle name="’???_TMCA Spreadsheet(body)" xfId="15"/>
    <cellStyle name="•W?_TMCA Spreadsheet(body)" xfId="16"/>
    <cellStyle name="20 % - Akzent1" xfId="17"/>
    <cellStyle name="20 % - Akzent2" xfId="18"/>
    <cellStyle name="20 % - Akzent3" xfId="19"/>
    <cellStyle name="20 % - Akzent4" xfId="20"/>
    <cellStyle name="20 % - Akzent5" xfId="21"/>
    <cellStyle name="20 % - Akzent6" xfId="22"/>
    <cellStyle name="20% - Accent1 2" xfId="23"/>
    <cellStyle name="20% - Accent1 2 2" xfId="449"/>
    <cellStyle name="20% - Accent1 3" xfId="24"/>
    <cellStyle name="20% - Accent1 4" xfId="448"/>
    <cellStyle name="20% - Accent2 2" xfId="25"/>
    <cellStyle name="20% - Accent2 2 2" xfId="451"/>
    <cellStyle name="20% - Accent2 3" xfId="26"/>
    <cellStyle name="20% - Accent2 4" xfId="450"/>
    <cellStyle name="20% - Accent3 2" xfId="27"/>
    <cellStyle name="20% - Accent3 2 2" xfId="453"/>
    <cellStyle name="20% - Accent3 3" xfId="28"/>
    <cellStyle name="20% - Accent3 4" xfId="452"/>
    <cellStyle name="20% - Accent4 2" xfId="29"/>
    <cellStyle name="20% - Accent4 2 2" xfId="455"/>
    <cellStyle name="20% - Accent4 3" xfId="30"/>
    <cellStyle name="20% - Accent4 4" xfId="454"/>
    <cellStyle name="20% - Accent5 2" xfId="31"/>
    <cellStyle name="20% - Accent5 2 2" xfId="457"/>
    <cellStyle name="20% - Accent5 3" xfId="32"/>
    <cellStyle name="20% - Accent5 4" xfId="456"/>
    <cellStyle name="20% - Accent6 2" xfId="33"/>
    <cellStyle name="20% - Accent6 2 2" xfId="459"/>
    <cellStyle name="20% - Accent6 3" xfId="34"/>
    <cellStyle name="20% - Accent6 4" xfId="458"/>
    <cellStyle name="20% - ส่วนที่ถูกเน้น1" xfId="35"/>
    <cellStyle name="20% - ส่วนที่ถูกเน้น2" xfId="36"/>
    <cellStyle name="20% - ส่วนที่ถูกเน้น3" xfId="37"/>
    <cellStyle name="20% - ส่วนที่ถูกเน้น4" xfId="38"/>
    <cellStyle name="20% - ส่วนที่ถูกเน้น5" xfId="39"/>
    <cellStyle name="20% - ส่วนที่ถูกเน้น6" xfId="40"/>
    <cellStyle name="40 % - Akzent1" xfId="41"/>
    <cellStyle name="40 % - Akzent2" xfId="42"/>
    <cellStyle name="40 % - Akzent3" xfId="43"/>
    <cellStyle name="40 % - Akzent4" xfId="44"/>
    <cellStyle name="40 % - Akzent5" xfId="45"/>
    <cellStyle name="40 % - Akzent6" xfId="46"/>
    <cellStyle name="40% - Accent1 2" xfId="47"/>
    <cellStyle name="40% - Accent1 2 2" xfId="461"/>
    <cellStyle name="40% - Accent1 3" xfId="48"/>
    <cellStyle name="40% - Accent1 4" xfId="460"/>
    <cellStyle name="40% - Accent2 2" xfId="49"/>
    <cellStyle name="40% - Accent2 2 2" xfId="463"/>
    <cellStyle name="40% - Accent2 3" xfId="50"/>
    <cellStyle name="40% - Accent2 4" xfId="462"/>
    <cellStyle name="40% - Accent3 2" xfId="51"/>
    <cellStyle name="40% - Accent3 2 2" xfId="465"/>
    <cellStyle name="40% - Accent3 3" xfId="52"/>
    <cellStyle name="40% - Accent3 4" xfId="464"/>
    <cellStyle name="40% - Accent4 2" xfId="53"/>
    <cellStyle name="40% - Accent4 2 2" xfId="467"/>
    <cellStyle name="40% - Accent4 3" xfId="54"/>
    <cellStyle name="40% - Accent4 4" xfId="466"/>
    <cellStyle name="40% - Accent5 2" xfId="55"/>
    <cellStyle name="40% - Accent5 2 2" xfId="469"/>
    <cellStyle name="40% - Accent5 3" xfId="56"/>
    <cellStyle name="40% - Accent5 4" xfId="468"/>
    <cellStyle name="40% - Accent6 2" xfId="57"/>
    <cellStyle name="40% - Accent6 2 2" xfId="471"/>
    <cellStyle name="40% - Accent6 3" xfId="58"/>
    <cellStyle name="40% - Accent6 4" xfId="470"/>
    <cellStyle name="40% - ส่วนที่ถูกเน้น1" xfId="59"/>
    <cellStyle name="40% - ส่วนที่ถูกเน้น2" xfId="60"/>
    <cellStyle name="40% - ส่วนที่ถูกเน้น3" xfId="61"/>
    <cellStyle name="40% - ส่วนที่ถูกเน้น4" xfId="62"/>
    <cellStyle name="40% - ส่วนที่ถูกเน้น5" xfId="63"/>
    <cellStyle name="40% - ส่วนที่ถูกเน้น6" xfId="64"/>
    <cellStyle name="594941.25" xfId="65"/>
    <cellStyle name="60 % - Akzent1" xfId="66"/>
    <cellStyle name="60 % - Akzent2" xfId="67"/>
    <cellStyle name="60 % - Akzent3" xfId="68"/>
    <cellStyle name="60 % - Akzent4" xfId="69"/>
    <cellStyle name="60 % - Akzent5" xfId="70"/>
    <cellStyle name="60 % - Akzent6" xfId="71"/>
    <cellStyle name="60% - Accent1 2" xfId="72"/>
    <cellStyle name="60% - Accent1 2 2" xfId="473"/>
    <cellStyle name="60% - Accent1 3" xfId="73"/>
    <cellStyle name="60% - Accent1 4" xfId="472"/>
    <cellStyle name="60% - Accent2 2" xfId="74"/>
    <cellStyle name="60% - Accent2 2 2" xfId="475"/>
    <cellStyle name="60% - Accent2 3" xfId="75"/>
    <cellStyle name="60% - Accent2 4" xfId="474"/>
    <cellStyle name="60% - Accent3 2" xfId="76"/>
    <cellStyle name="60% - Accent3 2 2" xfId="477"/>
    <cellStyle name="60% - Accent3 3" xfId="77"/>
    <cellStyle name="60% - Accent3 4" xfId="476"/>
    <cellStyle name="60% - Accent4 2" xfId="78"/>
    <cellStyle name="60% - Accent4 2 2" xfId="479"/>
    <cellStyle name="60% - Accent4 3" xfId="79"/>
    <cellStyle name="60% - Accent4 4" xfId="478"/>
    <cellStyle name="60% - Accent5 2" xfId="80"/>
    <cellStyle name="60% - Accent5 2 2" xfId="481"/>
    <cellStyle name="60% - Accent5 3" xfId="81"/>
    <cellStyle name="60% - Accent5 4" xfId="480"/>
    <cellStyle name="60% - Accent6 2" xfId="82"/>
    <cellStyle name="60% - Accent6 2 2" xfId="483"/>
    <cellStyle name="60% - Accent6 3" xfId="83"/>
    <cellStyle name="60% - Accent6 4" xfId="482"/>
    <cellStyle name="60% - ส่วนที่ถูกเน้น1" xfId="84"/>
    <cellStyle name="60% - ส่วนที่ถูกเน้น2" xfId="85"/>
    <cellStyle name="60% - ส่วนที่ถูกเน้น3" xfId="86"/>
    <cellStyle name="60% - ส่วนที่ถูกเน้น4" xfId="87"/>
    <cellStyle name="60% - ส่วนที่ถูกเน้น5" xfId="88"/>
    <cellStyle name="60% - ส่วนที่ถูกเน้น6" xfId="89"/>
    <cellStyle name="75" xfId="90"/>
    <cellStyle name="AA FRAME" xfId="91"/>
    <cellStyle name="AA HEADING" xfId="92"/>
    <cellStyle name="AA INITIALS" xfId="93"/>
    <cellStyle name="AA INPUT" xfId="94"/>
    <cellStyle name="AA LOCK" xfId="95"/>
    <cellStyle name="AA MGR NAME" xfId="96"/>
    <cellStyle name="AA NORMAL" xfId="97"/>
    <cellStyle name="AA NUMBER" xfId="98"/>
    <cellStyle name="AA NUMBER2" xfId="99"/>
    <cellStyle name="AA QUESTION" xfId="100"/>
    <cellStyle name="AA SHADE" xfId="101"/>
    <cellStyle name="Accent1 2" xfId="102"/>
    <cellStyle name="Accent1 2 2" xfId="485"/>
    <cellStyle name="Accent1 3" xfId="103"/>
    <cellStyle name="Accent1 4" xfId="484"/>
    <cellStyle name="Accent2 2" xfId="104"/>
    <cellStyle name="Accent2 2 2" xfId="487"/>
    <cellStyle name="Accent2 3" xfId="105"/>
    <cellStyle name="Accent2 4" xfId="486"/>
    <cellStyle name="Accent3 2" xfId="106"/>
    <cellStyle name="Accent3 2 2" xfId="489"/>
    <cellStyle name="Accent3 3" xfId="107"/>
    <cellStyle name="Accent3 4" xfId="488"/>
    <cellStyle name="Accent4 2" xfId="108"/>
    <cellStyle name="Accent4 2 2" xfId="491"/>
    <cellStyle name="Accent4 3" xfId="109"/>
    <cellStyle name="Accent4 4" xfId="490"/>
    <cellStyle name="Accent5 2" xfId="110"/>
    <cellStyle name="Accent5 2 2" xfId="493"/>
    <cellStyle name="Accent5 3" xfId="111"/>
    <cellStyle name="Accent5 4" xfId="492"/>
    <cellStyle name="Accent6 2" xfId="112"/>
    <cellStyle name="Accent6 2 2" xfId="495"/>
    <cellStyle name="Accent6 3" xfId="113"/>
    <cellStyle name="Accent6 4" xfId="494"/>
    <cellStyle name="Akzent1" xfId="114"/>
    <cellStyle name="Akzent2" xfId="115"/>
    <cellStyle name="Akzent3" xfId="116"/>
    <cellStyle name="Akzent4" xfId="117"/>
    <cellStyle name="Akzent5" xfId="118"/>
    <cellStyle name="Akzent6" xfId="119"/>
    <cellStyle name="Ausgabe" xfId="120"/>
    <cellStyle name="Bad 2" xfId="121"/>
    <cellStyle name="Bad 2 2" xfId="497"/>
    <cellStyle name="Bad 3" xfId="122"/>
    <cellStyle name="Bad 4" xfId="496"/>
    <cellStyle name="Berechnung" xfId="123"/>
    <cellStyle name="Border" xfId="124"/>
    <cellStyle name="Calc Currency (0)" xfId="125"/>
    <cellStyle name="Calc Currency (2)" xfId="126"/>
    <cellStyle name="Calc Percent (0)" xfId="127"/>
    <cellStyle name="Calc Percent (1)" xfId="128"/>
    <cellStyle name="Calc Percent (2)" xfId="129"/>
    <cellStyle name="Calc Units (0)" xfId="130"/>
    <cellStyle name="Calc Units (1)" xfId="131"/>
    <cellStyle name="Calc Units (2)" xfId="132"/>
    <cellStyle name="Calculation 2" xfId="133"/>
    <cellStyle name="Calculation 2 2" xfId="499"/>
    <cellStyle name="Calculation 3" xfId="134"/>
    <cellStyle name="Calculation 4" xfId="498"/>
    <cellStyle name="Check Cell 2" xfId="135"/>
    <cellStyle name="Check Cell 2 2" xfId="501"/>
    <cellStyle name="Check Cell 3" xfId="136"/>
    <cellStyle name="Check Cell 4" xfId="500"/>
    <cellStyle name="Comma" xfId="137" builtinId="3"/>
    <cellStyle name="Comma  - Style1" xfId="138"/>
    <cellStyle name="Comma  - Style2" xfId="139"/>
    <cellStyle name="Comma  - Style3" xfId="140"/>
    <cellStyle name="Comma  - Style4" xfId="141"/>
    <cellStyle name="Comma  - Style5" xfId="142"/>
    <cellStyle name="Comma  - Style6" xfId="143"/>
    <cellStyle name="Comma  - Style7" xfId="144"/>
    <cellStyle name="Comma  - Style8" xfId="145"/>
    <cellStyle name="Comma [00]" xfId="146"/>
    <cellStyle name="Comma 10" xfId="147"/>
    <cellStyle name="Comma 11" xfId="502"/>
    <cellStyle name="Comma 12 2 2" xfId="503"/>
    <cellStyle name="Comma 12 2 2 2" xfId="504"/>
    <cellStyle name="Comma 2" xfId="148"/>
    <cellStyle name="Comma 2 10" xfId="149"/>
    <cellStyle name="Comma 2 19 2 2" xfId="506"/>
    <cellStyle name="Comma 2 19 2 2 2" xfId="507"/>
    <cellStyle name="Comma 2 2" xfId="150"/>
    <cellStyle name="Comma 2 2 14" xfId="151"/>
    <cellStyle name="Comma 2 2 2" xfId="152"/>
    <cellStyle name="Comma 2 3" xfId="153"/>
    <cellStyle name="Comma 2 4" xfId="154"/>
    <cellStyle name="Comma 2 5" xfId="155"/>
    <cellStyle name="Comma 2 6" xfId="156"/>
    <cellStyle name="Comma 2 7" xfId="505"/>
    <cellStyle name="Comma 3" xfId="157"/>
    <cellStyle name="Comma 3 2" xfId="158"/>
    <cellStyle name="Comma 3 2 2" xfId="509"/>
    <cellStyle name="Comma 3 3" xfId="438"/>
    <cellStyle name="Comma 3 4" xfId="508"/>
    <cellStyle name="Comma 3 5" xfId="541"/>
    <cellStyle name="Comma 4" xfId="159"/>
    <cellStyle name="Comma 5" xfId="160"/>
    <cellStyle name="Comma 6" xfId="161"/>
    <cellStyle name="Comma 6 2" xfId="542"/>
    <cellStyle name="Comma 7" xfId="162"/>
    <cellStyle name="Comma 8" xfId="163"/>
    <cellStyle name="Comma 9" xfId="164"/>
    <cellStyle name="Comma 9 2" xfId="543"/>
    <cellStyle name="comma zerodec" xfId="165"/>
    <cellStyle name="Comma0" xfId="166"/>
    <cellStyle name="Copied" xfId="167"/>
    <cellStyle name="Curren - Style3" xfId="168"/>
    <cellStyle name="Curren - Style4" xfId="169"/>
    <cellStyle name="Currency [00]" xfId="170"/>
    <cellStyle name="Currency 2" xfId="439"/>
    <cellStyle name="Currency0" xfId="171"/>
    <cellStyle name="Currency1" xfId="172"/>
    <cellStyle name="Currency2" xfId="173"/>
    <cellStyle name="Dan" xfId="174"/>
    <cellStyle name="Date" xfId="175"/>
    <cellStyle name="Date Short" xfId="176"/>
    <cellStyle name="DELTA" xfId="177"/>
    <cellStyle name="Dezimal [0]_35ERI8T2gbIEMixb4v26icuOo" xfId="178"/>
    <cellStyle name="Dezimal_35ERI8T2gbIEMixb4v26icuOo" xfId="179"/>
    <cellStyle name="Dollar (zero dec)" xfId="180"/>
    <cellStyle name="Eingabe" xfId="181"/>
    <cellStyle name="Enter Currency (0)" xfId="182"/>
    <cellStyle name="Enter Currency (2)" xfId="183"/>
    <cellStyle name="Enter Units (0)" xfId="184"/>
    <cellStyle name="Enter Units (1)" xfId="185"/>
    <cellStyle name="Enter Units (2)" xfId="186"/>
    <cellStyle name="Entered" xfId="187"/>
    <cellStyle name="Ergebnis" xfId="188"/>
    <cellStyle name="Erklärender Text" xfId="189"/>
    <cellStyle name="Explanatory Text 2" xfId="190"/>
    <cellStyle name="Explanatory Text 2 2" xfId="511"/>
    <cellStyle name="Explanatory Text 3" xfId="191"/>
    <cellStyle name="Explanatory Text 4" xfId="510"/>
    <cellStyle name="Fixed" xfId="192"/>
    <cellStyle name="Format Number Column" xfId="193"/>
    <cellStyle name="Good 2" xfId="194"/>
    <cellStyle name="Good 2 2" xfId="513"/>
    <cellStyle name="Good 3" xfId="195"/>
    <cellStyle name="Good 4" xfId="512"/>
    <cellStyle name="Grey" xfId="196"/>
    <cellStyle name="Gut" xfId="197"/>
    <cellStyle name="Header1" xfId="198"/>
    <cellStyle name="Header2" xfId="199"/>
    <cellStyle name="Heading" xfId="200"/>
    <cellStyle name="Heading 1" xfId="443" builtinId="16" customBuiltin="1"/>
    <cellStyle name="Heading 1 2" xfId="201"/>
    <cellStyle name="Heading 1 2 2" xfId="514"/>
    <cellStyle name="Heading 1 3" xfId="202"/>
    <cellStyle name="Heading 2" xfId="444" builtinId="17" customBuiltin="1"/>
    <cellStyle name="Heading 2 2" xfId="203"/>
    <cellStyle name="Heading 2 2 2" xfId="515"/>
    <cellStyle name="Heading 2 3" xfId="204"/>
    <cellStyle name="Heading 3" xfId="445" builtinId="18" customBuiltin="1"/>
    <cellStyle name="Heading 3 2" xfId="205"/>
    <cellStyle name="Heading 3 2 2" xfId="516"/>
    <cellStyle name="Heading 3 3" xfId="206"/>
    <cellStyle name="Heading 4" xfId="446" builtinId="19" customBuiltin="1"/>
    <cellStyle name="Heading 4 2" xfId="207"/>
    <cellStyle name="Heading 4 2 2" xfId="517"/>
    <cellStyle name="Heading 4 3" xfId="208"/>
    <cellStyle name="Indent" xfId="209"/>
    <cellStyle name="Info_Main" xfId="210"/>
    <cellStyle name="Input [yellow]" xfId="211"/>
    <cellStyle name="Input 2" xfId="212"/>
    <cellStyle name="Input 2 2" xfId="519"/>
    <cellStyle name="Input 3" xfId="213"/>
    <cellStyle name="Input 4" xfId="518"/>
    <cellStyle name="InputCurrency" xfId="214"/>
    <cellStyle name="InputPercent1" xfId="215"/>
    <cellStyle name="KPMG Heading 1" xfId="216"/>
    <cellStyle name="KPMG Heading 2" xfId="217"/>
    <cellStyle name="KPMG Heading 3" xfId="218"/>
    <cellStyle name="KPMG Heading 4" xfId="219"/>
    <cellStyle name="KPMG Normal" xfId="220"/>
    <cellStyle name="KPMG Normal Text" xfId="221"/>
    <cellStyle name="left" xfId="222"/>
    <cellStyle name="Link Currency (0)" xfId="223"/>
    <cellStyle name="Link Currency (2)" xfId="224"/>
    <cellStyle name="Link Units (0)" xfId="225"/>
    <cellStyle name="Link Units (1)" xfId="226"/>
    <cellStyle name="Link Units (2)" xfId="227"/>
    <cellStyle name="Linked Cell 2" xfId="228"/>
    <cellStyle name="Linked Cell 2 2" xfId="521"/>
    <cellStyle name="Linked Cell 3" xfId="229"/>
    <cellStyle name="Linked Cell 4" xfId="520"/>
    <cellStyle name="Miglia - Stile1" xfId="230"/>
    <cellStyle name="Miglia - Stile2" xfId="231"/>
    <cellStyle name="Miglia - Stile3" xfId="232"/>
    <cellStyle name="Miglia - Stile4" xfId="233"/>
    <cellStyle name="Miglia - Stile5" xfId="234"/>
    <cellStyle name="Migliaia (0)" xfId="235"/>
    <cellStyle name="Milliers [0]_AR1194" xfId="236"/>
    <cellStyle name="Milliers_AR1194" xfId="237"/>
    <cellStyle name="Mon?taire [0]_AR1194" xfId="238"/>
    <cellStyle name="Mon?taire_AR1194" xfId="239"/>
    <cellStyle name="Monétaire [0]_laroux" xfId="240"/>
    <cellStyle name="Monétaire_laroux" xfId="241"/>
    <cellStyle name="Neutral 2" xfId="242"/>
    <cellStyle name="Neutral 2 2" xfId="523"/>
    <cellStyle name="Neutral 3" xfId="243"/>
    <cellStyle name="Neutral 4" xfId="522"/>
    <cellStyle name="no dec" xfId="244"/>
    <cellStyle name="Normal" xfId="0" builtinId="0"/>
    <cellStyle name="Normal - Stile6" xfId="245"/>
    <cellStyle name="Normal - Stile7" xfId="246"/>
    <cellStyle name="Normal - Stile8" xfId="247"/>
    <cellStyle name="Normal - Style1" xfId="248"/>
    <cellStyle name="Normal - Style2" xfId="249"/>
    <cellStyle name="Normal - Style5" xfId="250"/>
    <cellStyle name="Normal 10" xfId="251"/>
    <cellStyle name="Normal 11" xfId="252"/>
    <cellStyle name="Normal 11 2" xfId="544"/>
    <cellStyle name="Normal 12" xfId="253"/>
    <cellStyle name="Normal 12 2" xfId="545"/>
    <cellStyle name="Normal 13" xfId="254"/>
    <cellStyle name="Normal 13 2" xfId="546"/>
    <cellStyle name="Normal 14" xfId="255"/>
    <cellStyle name="Normal 15" xfId="437"/>
    <cellStyle name="Normal 16" xfId="440"/>
    <cellStyle name="Normal 17" xfId="447"/>
    <cellStyle name="Normal 2" xfId="256"/>
    <cellStyle name="Normal 2 13" xfId="525"/>
    <cellStyle name="Normal 2 13 2" xfId="526"/>
    <cellStyle name="Normal 2 2" xfId="257"/>
    <cellStyle name="Normal 2 2 2" xfId="436"/>
    <cellStyle name="Normal 2 3" xfId="258"/>
    <cellStyle name="Normal 2 3 2" xfId="528"/>
    <cellStyle name="Normal 2 3 3" xfId="527"/>
    <cellStyle name="Normal 2 4" xfId="524"/>
    <cellStyle name="Normal 3" xfId="259"/>
    <cellStyle name="Normal 3 2" xfId="260"/>
    <cellStyle name="Normal 3 2 2" xfId="261"/>
    <cellStyle name="Normal 3 2 3" xfId="529"/>
    <cellStyle name="Normal 3 3" xfId="262"/>
    <cellStyle name="Normal 3 4" xfId="442"/>
    <cellStyle name="Normal 3 5" xfId="547"/>
    <cellStyle name="Normal 4" xfId="263"/>
    <cellStyle name="Normal 4 2" xfId="264"/>
    <cellStyle name="Normal 4 2 2" xfId="265"/>
    <cellStyle name="Normal 4 2 2 2" xfId="549"/>
    <cellStyle name="Normal 4 2 3" xfId="266"/>
    <cellStyle name="Normal 4 2 3 2" xfId="550"/>
    <cellStyle name="Normal 4 2 4" xfId="531"/>
    <cellStyle name="Normal 4 2 5" xfId="548"/>
    <cellStyle name="Normal 4 3" xfId="267"/>
    <cellStyle name="Normal 4 3 2" xfId="551"/>
    <cellStyle name="Normal 4 4" xfId="530"/>
    <cellStyle name="Normal 5" xfId="268"/>
    <cellStyle name="Normal 5 2" xfId="269"/>
    <cellStyle name="Normal 6" xfId="270"/>
    <cellStyle name="Normal 68" xfId="441"/>
    <cellStyle name="Normal 7" xfId="271"/>
    <cellStyle name="Normal 71" xfId="532"/>
    <cellStyle name="Normal 71 2" xfId="533"/>
    <cellStyle name="Normal 8" xfId="272"/>
    <cellStyle name="Normal 8 2" xfId="552"/>
    <cellStyle name="Normal 81" xfId="534"/>
    <cellStyle name="Normal 9" xfId="273"/>
    <cellStyle name="Normal0" xfId="274"/>
    <cellStyle name="Note 2" xfId="275"/>
    <cellStyle name="Note 2 2" xfId="276"/>
    <cellStyle name="Note 3" xfId="277"/>
    <cellStyle name="Notiz" xfId="278"/>
    <cellStyle name="Output 2" xfId="279"/>
    <cellStyle name="Output 2 2" xfId="536"/>
    <cellStyle name="Output 3" xfId="280"/>
    <cellStyle name="Output 4" xfId="535"/>
    <cellStyle name="Output Amounts" xfId="281"/>
    <cellStyle name="Output Line Items" xfId="282"/>
    <cellStyle name="PageSubTitle" xfId="283"/>
    <cellStyle name="PageTitle" xfId="284"/>
    <cellStyle name="Percent [0]" xfId="285"/>
    <cellStyle name="Percent [00]" xfId="286"/>
    <cellStyle name="Percent [2]" xfId="287"/>
    <cellStyle name="Percent 12" xfId="288"/>
    <cellStyle name="Percent 2" xfId="289"/>
    <cellStyle name="Percent 2 2" xfId="290"/>
    <cellStyle name="Percent 3" xfId="291"/>
    <cellStyle name="Percent 4" xfId="292"/>
    <cellStyle name="Percent 5" xfId="293"/>
    <cellStyle name="Percent 5 2" xfId="553"/>
    <cellStyle name="PERCENTAGE" xfId="294"/>
    <cellStyle name="PLAN" xfId="295"/>
    <cellStyle name="PrePop Currency (0)" xfId="296"/>
    <cellStyle name="PrePop Currency (2)" xfId="297"/>
    <cellStyle name="PrePop Units (0)" xfId="298"/>
    <cellStyle name="PrePop Units (1)" xfId="299"/>
    <cellStyle name="PrePop Units (2)" xfId="300"/>
    <cellStyle name="PSChar" xfId="301"/>
    <cellStyle name="PSDate" xfId="302"/>
    <cellStyle name="PSDec" xfId="303"/>
    <cellStyle name="PSHeading" xfId="304"/>
    <cellStyle name="PSInt" xfId="305"/>
    <cellStyle name="PSSpacer" xfId="306"/>
    <cellStyle name="pwstyle" xfId="307"/>
    <cellStyle name="Quantity" xfId="308"/>
    <cellStyle name="RevList" xfId="309"/>
    <cellStyle name="SAPBEXaggData" xfId="310"/>
    <cellStyle name="SAPBEXaggDataEmph" xfId="311"/>
    <cellStyle name="SAPBEXaggItem" xfId="312"/>
    <cellStyle name="SAPBEXaggItemX" xfId="313"/>
    <cellStyle name="SAPBEXchaText" xfId="314"/>
    <cellStyle name="SAPBEXexcBad7" xfId="315"/>
    <cellStyle name="SAPBEXexcBad8" xfId="316"/>
    <cellStyle name="SAPBEXexcBad9" xfId="317"/>
    <cellStyle name="SAPBEXexcCritical4" xfId="318"/>
    <cellStyle name="SAPBEXexcCritical5" xfId="319"/>
    <cellStyle name="SAPBEXexcCritical6" xfId="320"/>
    <cellStyle name="SAPBEXexcGood1" xfId="321"/>
    <cellStyle name="SAPBEXexcGood2" xfId="322"/>
    <cellStyle name="SAPBEXexcGood3" xfId="323"/>
    <cellStyle name="SAPBEXfilterDrill" xfId="324"/>
    <cellStyle name="SAPBEXfilterItem" xfId="325"/>
    <cellStyle name="SAPBEXfilterText" xfId="326"/>
    <cellStyle name="SAPBEXformats" xfId="327"/>
    <cellStyle name="SAPBEXheaderItem" xfId="328"/>
    <cellStyle name="SAPBEXheaderText" xfId="329"/>
    <cellStyle name="SAPBEXHLevel0" xfId="330"/>
    <cellStyle name="SAPBEXHLevel0X" xfId="331"/>
    <cellStyle name="SAPBEXHLevel1" xfId="332"/>
    <cellStyle name="SAPBEXHLevel1X" xfId="333"/>
    <cellStyle name="SAPBEXHLevel2" xfId="334"/>
    <cellStyle name="SAPBEXHLevel2X" xfId="335"/>
    <cellStyle name="SAPBEXHLevel3" xfId="336"/>
    <cellStyle name="SAPBEXHLevel3X" xfId="337"/>
    <cellStyle name="SAPBEXresData" xfId="338"/>
    <cellStyle name="SAPBEXresDataEmph" xfId="339"/>
    <cellStyle name="SAPBEXresItem" xfId="340"/>
    <cellStyle name="SAPBEXresItemX" xfId="341"/>
    <cellStyle name="SAPBEXstdData" xfId="342"/>
    <cellStyle name="SAPBEXstdDataEmph" xfId="343"/>
    <cellStyle name="SAPBEXstdItem" xfId="344"/>
    <cellStyle name="SAPBEXstdItemX" xfId="345"/>
    <cellStyle name="SAPBEXtitle" xfId="346"/>
    <cellStyle name="SAPBEXundefined" xfId="347"/>
    <cellStyle name="SCH1" xfId="348"/>
    <cellStyle name="Schlecht" xfId="349"/>
    <cellStyle name="Standard_9912(4)" xfId="350"/>
    <cellStyle name="Style 1" xfId="351"/>
    <cellStyle name="style1" xfId="352"/>
    <cellStyle name="SubHeading" xfId="353"/>
    <cellStyle name="Subtotal" xfId="354"/>
    <cellStyle name="TED STANDARD" xfId="355"/>
    <cellStyle name="Text Indent A" xfId="356"/>
    <cellStyle name="Text Indent B" xfId="357"/>
    <cellStyle name="Text Indent C" xfId="358"/>
    <cellStyle name="Title 2" xfId="359"/>
    <cellStyle name="Title 3" xfId="360"/>
    <cellStyle name="Total 2" xfId="361"/>
    <cellStyle name="Total 2 2" xfId="538"/>
    <cellStyle name="Total 3" xfId="362"/>
    <cellStyle name="Total 4" xfId="537"/>
    <cellStyle name="Überschrift" xfId="363"/>
    <cellStyle name="Überschrift 1" xfId="364"/>
    <cellStyle name="Überschrift 2" xfId="365"/>
    <cellStyle name="Überschrift 3" xfId="366"/>
    <cellStyle name="Überschrift 4" xfId="367"/>
    <cellStyle name="Überschrift_Abraham verbl. OR 31.12.2011" xfId="368"/>
    <cellStyle name="Valuta (0)" xfId="369"/>
    <cellStyle name="Verknüpfte Zelle" xfId="370"/>
    <cellStyle name="Warnender Text" xfId="371"/>
    <cellStyle name="Warning Text 2" xfId="372"/>
    <cellStyle name="Warning Text 2 2" xfId="540"/>
    <cellStyle name="Warning Text 3" xfId="373"/>
    <cellStyle name="Warning Text 4" xfId="539"/>
    <cellStyle name="wrap" xfId="374"/>
    <cellStyle name="Wไhrung [0]_35ERI8T2gbIEMixb4v26icuOo" xfId="375"/>
    <cellStyle name="Wไhrung_35ERI8T2gbIEMixb4v26icuOo" xfId="376"/>
    <cellStyle name="Zelle überprüfen" xfId="377"/>
    <cellStyle name="ｵﾒﾁ｡ﾒﾃ爼ﾗ靉ﾁ篦ｧﾋﾅﾒﾂﾁﾔｵﾔ" xfId="378"/>
    <cellStyle name="เครื่องหมายจุลภาค [0]_AP US" xfId="379"/>
    <cellStyle name="เครื่องหมายจุลภาค_120010" xfId="380"/>
    <cellStyle name="เครื่องหมายสกุลเงิน [0]_AP US" xfId="381"/>
    <cellStyle name="เครื่องหมายสกุลเงิน_AP US" xfId="382"/>
    <cellStyle name="เชื่อมโยงหลายมิติ" xfId="383"/>
    <cellStyle name="เซลล์ตรวจสอบ" xfId="384"/>
    <cellStyle name="เซลล์ที่มีการเชื่อมโยง" xfId="385"/>
    <cellStyle name="แย่" xfId="386"/>
    <cellStyle name="แสดงผล" xfId="387"/>
    <cellStyle name="การคำนวณ" xfId="388"/>
    <cellStyle name="ข้อความเตือน" xfId="389"/>
    <cellStyle name="ข้อความอธิบาย" xfId="390"/>
    <cellStyle name="ชื่อเรื่อง" xfId="391"/>
    <cellStyle name="ณfน๔_NTCณ๘ป๙ (2)" xfId="392"/>
    <cellStyle name="ดี" xfId="393"/>
    <cellStyle name="ตามการเชื่อมโยงหลายมิติ" xfId="394"/>
    <cellStyle name="น้บะภฒ_95" xfId="395"/>
    <cellStyle name="ปกติ_01-Planing_&amp;_Booking" xfId="396"/>
    <cellStyle name="ป้อนค่า" xfId="397"/>
    <cellStyle name="ปานกลาง" xfId="398"/>
    <cellStyle name="ผลรวม" xfId="399"/>
    <cellStyle name="ฤ?ธถ [0]_95" xfId="400"/>
    <cellStyle name="ฤ?ธถ_95" xfId="401"/>
    <cellStyle name="ฤธถ [0]_95" xfId="402"/>
    <cellStyle name="ฤธถ_95" xfId="403"/>
    <cellStyle name="ลEญ [0]_laroux" xfId="404"/>
    <cellStyle name="ลEญ_laroux" xfId="405"/>
    <cellStyle name="ล๋ศญ [0]_95" xfId="406"/>
    <cellStyle name="ล๋ศญ_95" xfId="407"/>
    <cellStyle name="วฅมุ_4ฟ๙ฝวภ๛" xfId="408"/>
    <cellStyle name="ส่วนที่ถูกเน้น1" xfId="409"/>
    <cellStyle name="ส่วนที่ถูกเน้น2" xfId="410"/>
    <cellStyle name="ส่วนที่ถูกเน้น3" xfId="411"/>
    <cellStyle name="ส่วนที่ถูกเน้น4" xfId="412"/>
    <cellStyle name="ส่วนที่ถูกเน้น5" xfId="413"/>
    <cellStyle name="ส่วนที่ถูกเน้น6" xfId="414"/>
    <cellStyle name="หมายเหตุ" xfId="415"/>
    <cellStyle name="หมายเหตุ 2" xfId="416"/>
    <cellStyle name="หัวเรื่อง 1" xfId="417"/>
    <cellStyle name="หัวเรื่อง 2" xfId="418"/>
    <cellStyle name="หัวเรื่อง 3" xfId="419"/>
    <cellStyle name="หัวเรื่อง 4" xfId="420"/>
    <cellStyle name="_x001d_๐&quot;_x000c_์๒_x000c_฿U_x0001_ญ_x0005_J_x000f__x0007__x0001__x0001_" xfId="421"/>
    <cellStyle name="_x001d_๐๏%$ฟ&amp;_x0017__x000b__x0008_ศ_x001c__x001d__x0007__x0001__x0001_" xfId="422"/>
    <cellStyle name="一般_0006(1)" xfId="423"/>
    <cellStyle name="千分位[0]_LC (2)" xfId="424"/>
    <cellStyle name="千分位_LC (2)" xfId="425"/>
    <cellStyle name="未定義" xfId="426"/>
    <cellStyle name="桁区切り [0.00]_part price" xfId="427"/>
    <cellStyle name="桁区切り_part price" xfId="428"/>
    <cellStyle name="標準_05_AR862為替評価替え確認リスト印刷_帳票レイアウト" xfId="429"/>
    <cellStyle name="爼ﾗ靉ﾁ篦ｧﾋﾅﾒﾂﾁﾔｵﾔ" xfId="430"/>
    <cellStyle name="貨幣 [0]_liz-ss" xfId="431"/>
    <cellStyle name="貨幣[0]_LC (2)" xfId="432"/>
    <cellStyle name="貨幣_LC (2)" xfId="433"/>
    <cellStyle name="通貨 [0.00]_part price" xfId="434"/>
    <cellStyle name="通貨_part price" xfId="435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9"/>
  <sheetViews>
    <sheetView view="pageBreakPreview" zoomScaleNormal="80" zoomScaleSheetLayoutView="100" workbookViewId="0">
      <selection activeCell="A130" sqref="A130:XFD130"/>
    </sheetView>
  </sheetViews>
  <sheetFormatPr defaultColWidth="9.1796875" defaultRowHeight="19.5" customHeight="1"/>
  <cols>
    <col min="1" max="1" width="42.81640625" style="179" customWidth="1"/>
    <col min="2" max="2" width="6" style="155" customWidth="1"/>
    <col min="3" max="3" width="14" style="178" bestFit="1" customWidth="1"/>
    <col min="4" max="4" width="1.1796875" style="178" customWidth="1"/>
    <col min="5" max="5" width="13.453125" style="178" customWidth="1"/>
    <col min="6" max="6" width="1.1796875" style="178" customWidth="1"/>
    <col min="7" max="7" width="13.453125" style="178" customWidth="1"/>
    <col min="8" max="8" width="1.1796875" style="178" customWidth="1"/>
    <col min="9" max="9" width="13.453125" style="178" customWidth="1"/>
    <col min="10" max="16384" width="9.1796875" style="155"/>
  </cols>
  <sheetData>
    <row r="1" spans="1:9" ht="19.5" customHeight="1">
      <c r="A1" s="3" t="s">
        <v>0</v>
      </c>
    </row>
    <row r="2" spans="1:9" ht="19.5" customHeight="1">
      <c r="A2" s="3" t="s">
        <v>1</v>
      </c>
    </row>
    <row r="3" spans="1:9" ht="19.5" customHeight="1">
      <c r="A3" s="4" t="s">
        <v>2</v>
      </c>
    </row>
    <row r="4" spans="1:9" s="70" customFormat="1" ht="19.5" customHeight="1">
      <c r="A4" s="119"/>
      <c r="C4" s="157"/>
      <c r="D4" s="157"/>
      <c r="E4" s="157"/>
      <c r="F4" s="157"/>
      <c r="G4" s="157"/>
      <c r="H4" s="8"/>
      <c r="I4" s="9" t="s">
        <v>3</v>
      </c>
    </row>
    <row r="5" spans="1:9" s="70" customFormat="1" ht="19.5" customHeight="1">
      <c r="A5" s="119"/>
      <c r="C5" s="254" t="s">
        <v>4</v>
      </c>
      <c r="D5" s="254"/>
      <c r="E5" s="254"/>
      <c r="F5" s="106"/>
      <c r="G5" s="254" t="s">
        <v>5</v>
      </c>
      <c r="H5" s="254"/>
      <c r="I5" s="254"/>
    </row>
    <row r="6" spans="1:9" s="70" customFormat="1" ht="19.5" customHeight="1">
      <c r="A6" s="163"/>
      <c r="B6" s="164"/>
      <c r="C6" s="256" t="s">
        <v>6</v>
      </c>
      <c r="D6" s="256"/>
      <c r="E6" s="256"/>
      <c r="F6" s="107"/>
      <c r="G6" s="255" t="s">
        <v>7</v>
      </c>
      <c r="H6" s="255"/>
      <c r="I6" s="255"/>
    </row>
    <row r="7" spans="1:9" ht="19.5" customHeight="1">
      <c r="B7" s="164"/>
      <c r="C7" s="123" t="s">
        <v>8</v>
      </c>
      <c r="D7" s="123"/>
      <c r="E7" s="123" t="s">
        <v>9</v>
      </c>
      <c r="F7" s="165"/>
      <c r="G7" s="123" t="s">
        <v>8</v>
      </c>
      <c r="H7" s="123"/>
      <c r="I7" s="123" t="s">
        <v>9</v>
      </c>
    </row>
    <row r="8" spans="1:9" ht="19.5" customHeight="1">
      <c r="A8" s="120"/>
      <c r="B8" s="105" t="s">
        <v>10</v>
      </c>
      <c r="C8" s="166">
        <v>2023</v>
      </c>
      <c r="D8" s="166"/>
      <c r="E8" s="166">
        <v>2022</v>
      </c>
      <c r="F8" s="166"/>
      <c r="G8" s="166">
        <v>2023</v>
      </c>
      <c r="H8" s="166"/>
      <c r="I8" s="166">
        <v>2022</v>
      </c>
    </row>
    <row r="9" spans="1:9" ht="19.5" customHeight="1">
      <c r="A9" s="120" t="s">
        <v>11</v>
      </c>
      <c r="B9" s="105"/>
      <c r="C9" s="13" t="s">
        <v>12</v>
      </c>
      <c r="D9"/>
      <c r="E9" s="13"/>
      <c r="F9" s="155"/>
      <c r="G9" s="13" t="s">
        <v>12</v>
      </c>
      <c r="H9"/>
      <c r="I9" s="13"/>
    </row>
    <row r="10" spans="1:9" ht="19.5" customHeight="1">
      <c r="A10" s="120"/>
      <c r="B10" s="105"/>
      <c r="C10" s="166"/>
      <c r="D10" s="167"/>
      <c r="E10" s="166"/>
      <c r="F10" s="167"/>
      <c r="G10" s="166"/>
      <c r="H10" s="167"/>
      <c r="I10" s="166"/>
    </row>
    <row r="11" spans="1:9" ht="19.5" customHeight="1">
      <c r="A11" s="154" t="s">
        <v>13</v>
      </c>
      <c r="B11" s="105"/>
      <c r="C11" s="155"/>
      <c r="D11" s="157"/>
      <c r="E11" s="157"/>
      <c r="F11" s="157"/>
      <c r="G11" s="157"/>
      <c r="H11" s="157"/>
      <c r="I11" s="157"/>
    </row>
    <row r="12" spans="1:9" ht="19.5" customHeight="1">
      <c r="A12" s="95" t="s">
        <v>14</v>
      </c>
      <c r="B12" s="105"/>
      <c r="C12" s="157">
        <v>24683365</v>
      </c>
      <c r="D12" s="157"/>
      <c r="E12" s="121">
        <v>32949705</v>
      </c>
      <c r="F12" s="157"/>
      <c r="G12" s="121">
        <v>1477451</v>
      </c>
      <c r="H12" s="157"/>
      <c r="I12" s="121">
        <v>1902112</v>
      </c>
    </row>
    <row r="13" spans="1:9" ht="19.5" customHeight="1">
      <c r="A13" s="95" t="s">
        <v>15</v>
      </c>
      <c r="B13" s="105">
        <v>10</v>
      </c>
      <c r="C13" s="121">
        <v>40142098</v>
      </c>
      <c r="D13" s="157"/>
      <c r="E13" s="121">
        <v>43220606</v>
      </c>
      <c r="F13" s="157"/>
      <c r="G13" s="118">
        <v>3356139</v>
      </c>
      <c r="H13" s="157"/>
      <c r="I13" s="118">
        <v>3162959</v>
      </c>
    </row>
    <row r="14" spans="1:9" ht="19.5" customHeight="1">
      <c r="A14" s="26" t="s">
        <v>16</v>
      </c>
      <c r="B14" s="105">
        <v>2</v>
      </c>
      <c r="C14" s="118">
        <v>0</v>
      </c>
      <c r="D14" s="157"/>
      <c r="E14" s="118">
        <v>0</v>
      </c>
      <c r="F14" s="157"/>
      <c r="G14" s="157">
        <v>9193973</v>
      </c>
      <c r="H14" s="157"/>
      <c r="I14" s="157">
        <v>8020339</v>
      </c>
    </row>
    <row r="15" spans="1:9" ht="19.5" customHeight="1">
      <c r="A15" s="26" t="s">
        <v>17</v>
      </c>
      <c r="B15" s="105" t="s">
        <v>322</v>
      </c>
      <c r="C15" s="118">
        <v>0</v>
      </c>
      <c r="D15" s="157"/>
      <c r="E15" s="118">
        <v>0</v>
      </c>
      <c r="F15" s="157"/>
      <c r="G15" s="157">
        <v>390000</v>
      </c>
      <c r="H15" s="157"/>
      <c r="I15" s="118">
        <v>540000</v>
      </c>
    </row>
    <row r="16" spans="1:9" ht="19.5" customHeight="1">
      <c r="A16" s="26" t="s">
        <v>18</v>
      </c>
      <c r="B16" s="105"/>
      <c r="C16" s="118">
        <v>81294092</v>
      </c>
      <c r="D16" s="157"/>
      <c r="E16" s="118">
        <v>83080346</v>
      </c>
      <c r="F16" s="157"/>
      <c r="G16" s="157">
        <v>3368051</v>
      </c>
      <c r="H16" s="157"/>
      <c r="I16" s="157">
        <v>2861340</v>
      </c>
    </row>
    <row r="17" spans="1:9" ht="19.5" customHeight="1">
      <c r="A17" s="26" t="s">
        <v>19</v>
      </c>
      <c r="B17" s="105"/>
      <c r="C17" s="118">
        <v>55118471</v>
      </c>
      <c r="D17" s="158"/>
      <c r="E17" s="118">
        <v>54538803</v>
      </c>
      <c r="F17" s="158"/>
      <c r="G17" s="118">
        <v>981607</v>
      </c>
      <c r="H17" s="158"/>
      <c r="I17" s="157">
        <v>925579</v>
      </c>
    </row>
    <row r="18" spans="1:9" ht="19.5" customHeight="1">
      <c r="A18" s="26" t="s">
        <v>20</v>
      </c>
      <c r="B18" s="105">
        <v>10</v>
      </c>
      <c r="C18" s="121">
        <v>3335746</v>
      </c>
      <c r="D18" s="157"/>
      <c r="E18" s="121">
        <v>3265334</v>
      </c>
      <c r="F18" s="157"/>
      <c r="G18" s="118">
        <v>24134</v>
      </c>
      <c r="H18" s="157"/>
      <c r="I18" s="118">
        <v>68574</v>
      </c>
    </row>
    <row r="19" spans="1:9" ht="19.5" customHeight="1">
      <c r="A19" s="26" t="s">
        <v>21</v>
      </c>
      <c r="B19" s="105"/>
      <c r="C19" s="121">
        <v>171448</v>
      </c>
      <c r="D19" s="122"/>
      <c r="E19" s="121">
        <v>258252</v>
      </c>
      <c r="F19" s="122"/>
      <c r="G19" s="118">
        <v>0</v>
      </c>
      <c r="H19" s="118"/>
      <c r="I19" s="118">
        <v>0</v>
      </c>
    </row>
    <row r="20" spans="1:9" ht="19.5" customHeight="1">
      <c r="A20" s="26" t="s">
        <v>22</v>
      </c>
      <c r="B20" s="105"/>
      <c r="C20" s="121">
        <v>5554346</v>
      </c>
      <c r="D20" s="121"/>
      <c r="E20" s="121">
        <v>5237348</v>
      </c>
      <c r="F20" s="121"/>
      <c r="G20" s="118">
        <v>0</v>
      </c>
      <c r="H20" s="121"/>
      <c r="I20" s="118">
        <v>0</v>
      </c>
    </row>
    <row r="21" spans="1:9" ht="19.5" customHeight="1">
      <c r="A21" s="26" t="s">
        <v>23</v>
      </c>
      <c r="B21" s="105"/>
      <c r="C21" s="121">
        <v>2990303</v>
      </c>
      <c r="D21" s="122"/>
      <c r="E21" s="121">
        <v>2562640</v>
      </c>
      <c r="F21" s="157"/>
      <c r="G21" s="118">
        <v>181730</v>
      </c>
      <c r="H21" s="157"/>
      <c r="I21" s="118">
        <v>213736</v>
      </c>
    </row>
    <row r="22" spans="1:9" ht="19.5" customHeight="1">
      <c r="A22" s="26" t="s">
        <v>24</v>
      </c>
      <c r="B22" s="105">
        <v>2</v>
      </c>
      <c r="C22" s="118">
        <v>155183</v>
      </c>
      <c r="D22" s="122"/>
      <c r="E22" s="118">
        <v>156580</v>
      </c>
      <c r="F22" s="157"/>
      <c r="G22" s="118">
        <v>0</v>
      </c>
      <c r="H22" s="157"/>
      <c r="I22" s="118">
        <v>0</v>
      </c>
    </row>
    <row r="23" spans="1:9" ht="19.5" customHeight="1">
      <c r="A23" s="26" t="s">
        <v>25</v>
      </c>
      <c r="B23" s="105"/>
      <c r="C23" s="180">
        <v>7953900</v>
      </c>
      <c r="D23" s="174"/>
      <c r="E23" s="180">
        <v>7918382</v>
      </c>
      <c r="F23" s="174"/>
      <c r="G23" s="118">
        <v>215208</v>
      </c>
      <c r="H23" s="174"/>
      <c r="I23" s="118">
        <v>48512</v>
      </c>
    </row>
    <row r="24" spans="1:9" ht="19.5" customHeight="1">
      <c r="A24" s="26" t="s">
        <v>26</v>
      </c>
      <c r="B24" s="105"/>
      <c r="C24" s="128">
        <v>42345</v>
      </c>
      <c r="D24" s="157"/>
      <c r="E24" s="128">
        <v>31130</v>
      </c>
      <c r="F24" s="157"/>
      <c r="G24" s="128">
        <v>0</v>
      </c>
      <c r="H24" s="157"/>
      <c r="I24" s="128">
        <v>0</v>
      </c>
    </row>
    <row r="25" spans="1:9" ht="19.5" customHeight="1">
      <c r="A25" s="2" t="s">
        <v>27</v>
      </c>
      <c r="B25" s="104"/>
      <c r="C25" s="109">
        <f>SUM(C12:C24)</f>
        <v>221441297</v>
      </c>
      <c r="D25" s="106"/>
      <c r="E25" s="109">
        <f>SUM(E12:E24)</f>
        <v>233219126</v>
      </c>
      <c r="F25" s="106"/>
      <c r="G25" s="109">
        <f>SUM(G12:G24)</f>
        <v>19188293</v>
      </c>
      <c r="H25" s="106"/>
      <c r="I25" s="109">
        <f>SUM(I12:I24)</f>
        <v>17743151</v>
      </c>
    </row>
    <row r="26" spans="1:9" ht="19.5" customHeight="1">
      <c r="A26" s="156"/>
      <c r="B26" s="105"/>
      <c r="C26" s="157"/>
      <c r="D26" s="157"/>
      <c r="E26" s="157"/>
      <c r="F26" s="157"/>
      <c r="G26" s="157"/>
      <c r="H26" s="157"/>
      <c r="I26" s="157"/>
    </row>
    <row r="27" spans="1:9" ht="19.5" customHeight="1">
      <c r="A27" s="2"/>
      <c r="B27" s="104"/>
      <c r="C27" s="110"/>
      <c r="D27" s="106"/>
      <c r="E27" s="107"/>
      <c r="F27" s="106"/>
      <c r="G27" s="110"/>
      <c r="H27" s="106"/>
      <c r="I27" s="107"/>
    </row>
    <row r="28" spans="1:9" ht="19.5" customHeight="1">
      <c r="A28" s="156"/>
      <c r="B28" s="105"/>
      <c r="C28" s="157"/>
      <c r="D28" s="157"/>
      <c r="E28" s="157"/>
      <c r="F28" s="157"/>
      <c r="G28" s="157"/>
      <c r="H28" s="157"/>
      <c r="I28" s="157"/>
    </row>
    <row r="29" spans="1:9" ht="19.5" customHeight="1">
      <c r="A29" s="3" t="s">
        <v>0</v>
      </c>
      <c r="B29" s="70"/>
      <c r="C29" s="157"/>
      <c r="D29" s="157"/>
      <c r="E29" s="157"/>
      <c r="F29" s="157"/>
      <c r="G29" s="157"/>
      <c r="H29" s="157"/>
      <c r="I29" s="157"/>
    </row>
    <row r="30" spans="1:9" ht="19.5" customHeight="1">
      <c r="A30" s="3" t="s">
        <v>1</v>
      </c>
      <c r="B30" s="70"/>
      <c r="C30" s="157"/>
      <c r="D30" s="157"/>
      <c r="E30" s="157"/>
      <c r="F30" s="157"/>
      <c r="G30" s="157"/>
      <c r="H30" s="157"/>
      <c r="I30" s="157"/>
    </row>
    <row r="31" spans="1:9" ht="19.5" customHeight="1">
      <c r="A31" s="4" t="s">
        <v>2</v>
      </c>
      <c r="B31" s="70"/>
      <c r="C31" s="157"/>
      <c r="D31" s="157"/>
      <c r="E31" s="157"/>
      <c r="F31" s="157"/>
      <c r="G31" s="157"/>
      <c r="H31" s="157"/>
      <c r="I31" s="157"/>
    </row>
    <row r="32" spans="1:9" s="70" customFormat="1" ht="19.5" customHeight="1">
      <c r="A32" s="2"/>
      <c r="C32" s="157"/>
      <c r="D32" s="157"/>
      <c r="E32" s="157"/>
      <c r="F32" s="157"/>
      <c r="G32" s="157"/>
      <c r="H32" s="157"/>
      <c r="I32" s="9" t="s">
        <v>3</v>
      </c>
    </row>
    <row r="33" spans="1:9" s="70" customFormat="1" ht="19.5" customHeight="1">
      <c r="A33" s="119"/>
      <c r="C33" s="254" t="s">
        <v>4</v>
      </c>
      <c r="D33" s="254"/>
      <c r="E33" s="254"/>
      <c r="F33" s="106"/>
      <c r="G33" s="254" t="s">
        <v>5</v>
      </c>
      <c r="H33" s="254"/>
      <c r="I33" s="254"/>
    </row>
    <row r="34" spans="1:9" s="70" customFormat="1" ht="19.5" customHeight="1">
      <c r="A34" s="163"/>
      <c r="B34" s="164"/>
      <c r="C34" s="256" t="s">
        <v>6</v>
      </c>
      <c r="D34" s="256"/>
      <c r="E34" s="256"/>
      <c r="F34" s="107"/>
      <c r="G34" s="256" t="s">
        <v>7</v>
      </c>
      <c r="H34" s="256"/>
      <c r="I34" s="256"/>
    </row>
    <row r="35" spans="1:9" s="70" customFormat="1" ht="19.5" customHeight="1">
      <c r="A35" s="163"/>
      <c r="B35" s="164"/>
      <c r="C35" s="123" t="s">
        <v>8</v>
      </c>
      <c r="D35" s="123"/>
      <c r="E35" s="123" t="s">
        <v>9</v>
      </c>
      <c r="F35" s="165"/>
      <c r="G35" s="123" t="s">
        <v>8</v>
      </c>
      <c r="H35" s="123"/>
      <c r="I35" s="123" t="s">
        <v>9</v>
      </c>
    </row>
    <row r="36" spans="1:9" s="70" customFormat="1" ht="19.5" customHeight="1">
      <c r="A36" s="163"/>
      <c r="B36" s="105" t="s">
        <v>10</v>
      </c>
      <c r="C36" s="166">
        <v>2023</v>
      </c>
      <c r="D36" s="166"/>
      <c r="E36" s="166">
        <v>2022</v>
      </c>
      <c r="F36" s="166"/>
      <c r="G36" s="166">
        <v>2023</v>
      </c>
      <c r="H36" s="166"/>
      <c r="I36" s="166">
        <v>2022</v>
      </c>
    </row>
    <row r="37" spans="1:9" s="70" customFormat="1" ht="19.5" customHeight="1">
      <c r="A37" s="2" t="s">
        <v>28</v>
      </c>
      <c r="B37" s="105"/>
      <c r="C37" s="13" t="s">
        <v>12</v>
      </c>
      <c r="D37"/>
      <c r="E37" s="13"/>
      <c r="G37" s="13" t="s">
        <v>12</v>
      </c>
      <c r="H37"/>
      <c r="I37" s="13"/>
    </row>
    <row r="38" spans="1:9" s="70" customFormat="1" ht="19.5" customHeight="1">
      <c r="A38" s="2"/>
      <c r="B38" s="105"/>
      <c r="C38" s="166"/>
      <c r="D38" s="167"/>
      <c r="E38" s="166"/>
      <c r="F38" s="167"/>
      <c r="G38" s="166"/>
      <c r="H38" s="167"/>
      <c r="I38" s="166"/>
    </row>
    <row r="39" spans="1:9" s="70" customFormat="1" ht="19.5" customHeight="1">
      <c r="A39" s="22" t="s">
        <v>29</v>
      </c>
      <c r="B39" s="105"/>
      <c r="C39" s="157"/>
      <c r="D39" s="157"/>
      <c r="E39" s="157"/>
      <c r="F39" s="157"/>
      <c r="G39" s="157"/>
      <c r="H39" s="157"/>
      <c r="I39" s="157"/>
    </row>
    <row r="40" spans="1:9" s="70" customFormat="1" ht="19.5" customHeight="1">
      <c r="A40" s="26" t="s">
        <v>30</v>
      </c>
      <c r="B40" s="105">
        <v>10</v>
      </c>
      <c r="C40" s="121">
        <v>16134665</v>
      </c>
      <c r="D40" s="157"/>
      <c r="E40" s="121">
        <v>16590363</v>
      </c>
      <c r="F40" s="157"/>
      <c r="G40" s="121">
        <v>905200</v>
      </c>
      <c r="H40" s="157"/>
      <c r="I40" s="121">
        <v>919200</v>
      </c>
    </row>
    <row r="41" spans="1:9" s="70" customFormat="1" ht="19.5" customHeight="1">
      <c r="A41" s="26" t="s">
        <v>31</v>
      </c>
      <c r="B41" s="105">
        <v>3</v>
      </c>
      <c r="C41" s="118">
        <v>0</v>
      </c>
      <c r="D41" s="122"/>
      <c r="E41" s="118">
        <v>0</v>
      </c>
      <c r="F41" s="157"/>
      <c r="G41" s="121">
        <v>243313845</v>
      </c>
      <c r="H41" s="121"/>
      <c r="I41" s="121">
        <v>241229221</v>
      </c>
    </row>
    <row r="42" spans="1:9" s="70" customFormat="1" ht="19.5" customHeight="1">
      <c r="A42" s="26" t="s">
        <v>32</v>
      </c>
      <c r="B42" s="105">
        <v>4</v>
      </c>
      <c r="C42" s="121">
        <v>234767647</v>
      </c>
      <c r="D42" s="157"/>
      <c r="E42" s="121">
        <v>235340728</v>
      </c>
      <c r="F42" s="157"/>
      <c r="G42" s="121">
        <v>160125</v>
      </c>
      <c r="H42" s="157"/>
      <c r="I42" s="121">
        <v>160125</v>
      </c>
    </row>
    <row r="43" spans="1:9" s="70" customFormat="1" ht="19.5" customHeight="1">
      <c r="A43" s="26" t="s">
        <v>33</v>
      </c>
      <c r="B43" s="105">
        <v>4</v>
      </c>
      <c r="C43" s="121">
        <v>19375547</v>
      </c>
      <c r="D43" s="158"/>
      <c r="E43" s="121">
        <v>20123698</v>
      </c>
      <c r="F43" s="158"/>
      <c r="G43" s="118">
        <v>4360381</v>
      </c>
      <c r="H43" s="121"/>
      <c r="I43" s="118">
        <v>4360381</v>
      </c>
    </row>
    <row r="44" spans="1:9" s="70" customFormat="1" ht="19.5" customHeight="1">
      <c r="A44" s="26" t="s">
        <v>34</v>
      </c>
      <c r="B44" s="105" t="s">
        <v>322</v>
      </c>
      <c r="C44" s="118">
        <v>0</v>
      </c>
      <c r="D44" s="122"/>
      <c r="E44" s="118">
        <v>0</v>
      </c>
      <c r="F44" s="157"/>
      <c r="G44" s="118">
        <v>0</v>
      </c>
      <c r="H44" s="157"/>
      <c r="I44" s="118">
        <v>3218000</v>
      </c>
    </row>
    <row r="45" spans="1:9" s="70" customFormat="1" ht="19.5" customHeight="1">
      <c r="A45" s="26" t="s">
        <v>35</v>
      </c>
      <c r="B45" s="105"/>
      <c r="C45" s="121">
        <v>7934300</v>
      </c>
      <c r="D45" s="157"/>
      <c r="E45" s="121">
        <v>7934300</v>
      </c>
      <c r="F45" s="157"/>
      <c r="G45" s="121">
        <v>2677130</v>
      </c>
      <c r="H45" s="157"/>
      <c r="I45" s="121">
        <v>2677130</v>
      </c>
    </row>
    <row r="46" spans="1:9" s="70" customFormat="1" ht="19.5" customHeight="1">
      <c r="A46" s="26" t="s">
        <v>36</v>
      </c>
      <c r="B46" s="105">
        <v>5</v>
      </c>
      <c r="C46" s="121">
        <v>273787725</v>
      </c>
      <c r="D46" s="157"/>
      <c r="E46" s="121">
        <v>276663734</v>
      </c>
      <c r="F46" s="157"/>
      <c r="G46" s="121">
        <v>20659221</v>
      </c>
      <c r="H46" s="157"/>
      <c r="I46" s="121">
        <v>20761904</v>
      </c>
    </row>
    <row r="47" spans="1:9" s="70" customFormat="1" ht="19.5" customHeight="1">
      <c r="A47" s="26" t="s">
        <v>37</v>
      </c>
      <c r="B47" s="105"/>
      <c r="C47" s="121">
        <v>35327685</v>
      </c>
      <c r="D47" s="157"/>
      <c r="E47" s="121">
        <v>35881634</v>
      </c>
      <c r="F47" s="157"/>
      <c r="G47" s="118">
        <v>588262</v>
      </c>
      <c r="H47" s="157"/>
      <c r="I47" s="118">
        <v>608996</v>
      </c>
    </row>
    <row r="48" spans="1:9" s="70" customFormat="1" ht="19.5" customHeight="1">
      <c r="A48" s="26" t="s">
        <v>38</v>
      </c>
      <c r="B48" s="105"/>
      <c r="C48" s="121">
        <v>61289142</v>
      </c>
      <c r="D48" s="159"/>
      <c r="E48" s="121">
        <v>62766519</v>
      </c>
      <c r="F48" s="159"/>
      <c r="G48" s="118">
        <v>0</v>
      </c>
      <c r="H48" s="122"/>
      <c r="I48" s="118">
        <v>0</v>
      </c>
    </row>
    <row r="49" spans="1:9" s="70" customFormat="1" ht="19.5" customHeight="1">
      <c r="A49" s="26" t="s">
        <v>39</v>
      </c>
      <c r="B49" s="105"/>
      <c r="C49" s="121">
        <v>13186436</v>
      </c>
      <c r="D49" s="157"/>
      <c r="E49" s="121">
        <v>13457689</v>
      </c>
      <c r="F49" s="157"/>
      <c r="G49" s="121">
        <v>50655</v>
      </c>
      <c r="H49" s="157"/>
      <c r="I49" s="121">
        <v>45810</v>
      </c>
    </row>
    <row r="50" spans="1:9" s="70" customFormat="1" ht="19.5" customHeight="1">
      <c r="A50" s="26" t="s">
        <v>40</v>
      </c>
      <c r="B50" s="105"/>
      <c r="C50" s="121">
        <v>12582325</v>
      </c>
      <c r="D50" s="159"/>
      <c r="E50" s="121">
        <v>12236149</v>
      </c>
      <c r="F50" s="159"/>
      <c r="G50" s="118">
        <v>0</v>
      </c>
      <c r="H50" s="159"/>
      <c r="I50" s="118">
        <v>0</v>
      </c>
    </row>
    <row r="51" spans="1:9" s="70" customFormat="1" ht="19.5" customHeight="1">
      <c r="A51" s="26" t="s">
        <v>41</v>
      </c>
      <c r="B51" s="105"/>
      <c r="C51" s="121">
        <v>4771159</v>
      </c>
      <c r="D51" s="157"/>
      <c r="E51" s="121">
        <v>4582032</v>
      </c>
      <c r="F51" s="157"/>
      <c r="G51" s="118">
        <v>0</v>
      </c>
      <c r="H51" s="157"/>
      <c r="I51" s="118">
        <v>0</v>
      </c>
    </row>
    <row r="52" spans="1:9" s="70" customFormat="1" ht="19.5" customHeight="1">
      <c r="A52" s="26" t="s">
        <v>42</v>
      </c>
      <c r="B52" s="105">
        <v>10</v>
      </c>
      <c r="C52" s="118">
        <v>2981251</v>
      </c>
      <c r="D52" s="157"/>
      <c r="E52" s="118">
        <v>3724461</v>
      </c>
      <c r="F52" s="157"/>
      <c r="G52" s="118">
        <v>159086</v>
      </c>
      <c r="H52" s="122"/>
      <c r="I52" s="118">
        <v>254000</v>
      </c>
    </row>
    <row r="53" spans="1:9" s="70" customFormat="1" ht="19.5" customHeight="1">
      <c r="A53" s="26" t="s">
        <v>43</v>
      </c>
      <c r="B53" s="105"/>
      <c r="C53" s="117">
        <v>4554756</v>
      </c>
      <c r="D53" s="157"/>
      <c r="E53" s="117">
        <v>4466747</v>
      </c>
      <c r="F53" s="157"/>
      <c r="G53" s="117">
        <v>38237</v>
      </c>
      <c r="H53" s="157"/>
      <c r="I53" s="117">
        <v>382213</v>
      </c>
    </row>
    <row r="54" spans="1:9" s="70" customFormat="1" ht="19.5" customHeight="1">
      <c r="A54" s="2" t="s">
        <v>44</v>
      </c>
      <c r="B54" s="105"/>
      <c r="C54" s="109">
        <f>SUM(C40:C53)</f>
        <v>686692638</v>
      </c>
      <c r="D54" s="106"/>
      <c r="E54" s="109">
        <f>SUM(E40:E53)</f>
        <v>693768054</v>
      </c>
      <c r="F54" s="106"/>
      <c r="G54" s="109">
        <f>SUM(G40:G53)</f>
        <v>272912142</v>
      </c>
      <c r="H54" s="106"/>
      <c r="I54" s="109">
        <f>SUM(I40:I53)</f>
        <v>274616980</v>
      </c>
    </row>
    <row r="55" spans="1:9" s="70" customFormat="1" ht="19.5" customHeight="1">
      <c r="A55" s="119"/>
      <c r="B55" s="105"/>
      <c r="C55" s="118"/>
      <c r="D55" s="106"/>
      <c r="E55" s="118"/>
      <c r="F55" s="106"/>
      <c r="G55" s="118"/>
      <c r="H55" s="106"/>
      <c r="I55" s="118"/>
    </row>
    <row r="56" spans="1:9" s="70" customFormat="1" ht="19.5" customHeight="1" thickBot="1">
      <c r="A56" s="2" t="s">
        <v>45</v>
      </c>
      <c r="B56" s="105"/>
      <c r="C56" s="115">
        <f>C25+C54</f>
        <v>908133935</v>
      </c>
      <c r="D56" s="106"/>
      <c r="E56" s="115">
        <f>E25+E54</f>
        <v>926987180</v>
      </c>
      <c r="F56" s="106"/>
      <c r="G56" s="115">
        <f>G25+G54</f>
        <v>292100435</v>
      </c>
      <c r="H56" s="106"/>
      <c r="I56" s="115">
        <f>I25+I54</f>
        <v>292360131</v>
      </c>
    </row>
    <row r="57" spans="1:9" s="70" customFormat="1" ht="19.5" customHeight="1" thickTop="1"/>
    <row r="58" spans="1:9" ht="19.5" customHeight="1">
      <c r="A58" s="3" t="s">
        <v>0</v>
      </c>
      <c r="B58" s="104"/>
      <c r="C58" s="157"/>
      <c r="D58" s="157"/>
      <c r="E58" s="157"/>
      <c r="F58" s="157"/>
      <c r="G58" s="157"/>
      <c r="H58" s="157"/>
      <c r="I58" s="157"/>
    </row>
    <row r="59" spans="1:9" ht="19.5" customHeight="1">
      <c r="A59" s="3" t="s">
        <v>1</v>
      </c>
      <c r="B59" s="104"/>
      <c r="C59" s="157"/>
      <c r="D59" s="157"/>
      <c r="E59" s="157"/>
      <c r="F59" s="157"/>
      <c r="G59" s="157"/>
      <c r="H59" s="157"/>
      <c r="I59" s="157"/>
    </row>
    <row r="60" spans="1:9" ht="19.5" customHeight="1">
      <c r="A60" s="4" t="s">
        <v>2</v>
      </c>
      <c r="B60" s="104"/>
      <c r="C60" s="157"/>
      <c r="D60" s="157"/>
      <c r="E60" s="157"/>
      <c r="F60" s="157"/>
      <c r="G60" s="157"/>
      <c r="H60" s="157"/>
      <c r="I60" s="157"/>
    </row>
    <row r="61" spans="1:9" ht="19.5" customHeight="1">
      <c r="A61" s="169"/>
      <c r="B61" s="70"/>
      <c r="C61" s="157"/>
      <c r="D61" s="157"/>
      <c r="E61" s="157"/>
      <c r="F61" s="157"/>
      <c r="G61" s="157"/>
      <c r="H61" s="8"/>
      <c r="I61" s="9" t="s">
        <v>3</v>
      </c>
    </row>
    <row r="62" spans="1:9" s="70" customFormat="1" ht="19.5" customHeight="1">
      <c r="A62" s="119"/>
      <c r="C62" s="254" t="s">
        <v>4</v>
      </c>
      <c r="D62" s="254"/>
      <c r="E62" s="254"/>
      <c r="F62" s="106"/>
      <c r="G62" s="254" t="s">
        <v>5</v>
      </c>
      <c r="H62" s="254"/>
      <c r="I62" s="254"/>
    </row>
    <row r="63" spans="1:9" s="70" customFormat="1" ht="19.5" customHeight="1">
      <c r="A63" s="163"/>
      <c r="B63" s="164"/>
      <c r="C63" s="256" t="s">
        <v>6</v>
      </c>
      <c r="D63" s="256"/>
      <c r="E63" s="256"/>
      <c r="F63" s="107"/>
      <c r="G63" s="255" t="s">
        <v>7</v>
      </c>
      <c r="H63" s="255"/>
      <c r="I63" s="255"/>
    </row>
    <row r="64" spans="1:9" ht="19.5" customHeight="1">
      <c r="A64" s="170"/>
      <c r="B64" s="164"/>
      <c r="C64" s="123" t="s">
        <v>8</v>
      </c>
      <c r="D64" s="123"/>
      <c r="E64" s="123" t="s">
        <v>9</v>
      </c>
      <c r="F64" s="165"/>
      <c r="G64" s="123" t="s">
        <v>8</v>
      </c>
      <c r="H64" s="123"/>
      <c r="I64" s="123" t="s">
        <v>9</v>
      </c>
    </row>
    <row r="65" spans="1:9" ht="19.5" customHeight="1">
      <c r="A65" s="170"/>
      <c r="B65" s="105" t="s">
        <v>10</v>
      </c>
      <c r="C65" s="166">
        <v>2023</v>
      </c>
      <c r="D65" s="166"/>
      <c r="E65" s="166">
        <v>2022</v>
      </c>
      <c r="F65" s="166"/>
      <c r="G65" s="166">
        <v>2023</v>
      </c>
      <c r="H65" s="166"/>
      <c r="I65" s="166">
        <v>2022</v>
      </c>
    </row>
    <row r="66" spans="1:9" ht="19.5" customHeight="1">
      <c r="A66" s="4" t="s">
        <v>46</v>
      </c>
      <c r="B66" s="105"/>
      <c r="C66" s="13" t="s">
        <v>12</v>
      </c>
      <c r="D66"/>
      <c r="E66" s="13"/>
      <c r="F66" s="155"/>
      <c r="G66" s="13" t="s">
        <v>12</v>
      </c>
      <c r="H66"/>
      <c r="I66" s="13"/>
    </row>
    <row r="67" spans="1:9" ht="19.5" customHeight="1">
      <c r="A67" s="4"/>
      <c r="B67" s="105"/>
      <c r="C67" s="166"/>
      <c r="D67" s="167"/>
      <c r="E67" s="166"/>
      <c r="F67" s="167"/>
      <c r="G67" s="166"/>
      <c r="H67" s="167"/>
      <c r="I67" s="166"/>
    </row>
    <row r="68" spans="1:9" s="70" customFormat="1" ht="19.5" customHeight="1">
      <c r="A68" s="22" t="s">
        <v>47</v>
      </c>
      <c r="B68" s="164"/>
      <c r="C68" s="157"/>
      <c r="D68" s="157"/>
      <c r="E68" s="157"/>
      <c r="F68" s="157"/>
      <c r="G68" s="157"/>
      <c r="H68" s="157"/>
      <c r="I68" s="157"/>
    </row>
    <row r="69" spans="1:9" s="70" customFormat="1" ht="19.5" customHeight="1">
      <c r="A69" s="26" t="s">
        <v>48</v>
      </c>
      <c r="B69" s="105"/>
      <c r="C69" s="157"/>
      <c r="D69" s="157"/>
      <c r="E69" s="157"/>
      <c r="F69" s="157"/>
      <c r="G69" s="157"/>
      <c r="H69" s="157"/>
      <c r="I69" s="157"/>
    </row>
    <row r="70" spans="1:9" s="70" customFormat="1" ht="19.5" customHeight="1">
      <c r="A70" s="26" t="s">
        <v>49</v>
      </c>
      <c r="B70" s="105"/>
      <c r="C70" s="121">
        <v>88426755</v>
      </c>
      <c r="D70" s="157"/>
      <c r="E70" s="121">
        <v>94753369</v>
      </c>
      <c r="F70" s="157"/>
      <c r="G70" s="118">
        <v>0</v>
      </c>
      <c r="H70" s="157"/>
      <c r="I70" s="118">
        <v>0</v>
      </c>
    </row>
    <row r="71" spans="1:9" s="70" customFormat="1" ht="19.5" customHeight="1">
      <c r="A71" s="26" t="s">
        <v>50</v>
      </c>
      <c r="B71" s="105"/>
      <c r="C71" s="121">
        <v>31347108</v>
      </c>
      <c r="D71" s="157"/>
      <c r="E71" s="121">
        <v>20686554</v>
      </c>
      <c r="F71" s="157"/>
      <c r="G71" s="157">
        <v>7120852</v>
      </c>
      <c r="H71" s="157"/>
      <c r="I71" s="157">
        <v>3544677</v>
      </c>
    </row>
    <row r="72" spans="1:9" s="70" customFormat="1" ht="19.5" customHeight="1">
      <c r="A72" s="26" t="s">
        <v>51</v>
      </c>
      <c r="B72" s="105"/>
      <c r="C72" s="121">
        <v>46569312</v>
      </c>
      <c r="D72" s="157"/>
      <c r="E72" s="121">
        <v>50963728</v>
      </c>
      <c r="F72" s="157"/>
      <c r="G72" s="157">
        <v>1110862</v>
      </c>
      <c r="H72" s="157"/>
      <c r="I72" s="157">
        <v>1388629</v>
      </c>
    </row>
    <row r="73" spans="1:9" s="70" customFormat="1" ht="19.5" customHeight="1">
      <c r="A73" s="26" t="s">
        <v>52</v>
      </c>
      <c r="C73" s="121">
        <v>14761928</v>
      </c>
      <c r="D73" s="157"/>
      <c r="E73" s="121">
        <v>13067579</v>
      </c>
      <c r="F73" s="157"/>
      <c r="G73" s="157">
        <v>463478</v>
      </c>
      <c r="H73" s="157"/>
      <c r="I73" s="157">
        <v>155063</v>
      </c>
    </row>
    <row r="74" spans="1:9" s="70" customFormat="1" ht="19.5" customHeight="1">
      <c r="A74" s="26" t="s">
        <v>53</v>
      </c>
      <c r="B74" s="105">
        <v>10</v>
      </c>
      <c r="C74" s="118">
        <v>48279677</v>
      </c>
      <c r="D74" s="121"/>
      <c r="E74" s="118">
        <v>66117103</v>
      </c>
      <c r="F74" s="121"/>
      <c r="G74" s="118">
        <v>8344300</v>
      </c>
      <c r="H74" s="121"/>
      <c r="I74" s="118">
        <v>11104839</v>
      </c>
    </row>
    <row r="75" spans="1:9" s="70" customFormat="1" ht="19.5" customHeight="1">
      <c r="A75" s="26" t="s">
        <v>54</v>
      </c>
      <c r="B75" s="105"/>
      <c r="C75" s="121">
        <v>5072526</v>
      </c>
      <c r="D75" s="121"/>
      <c r="E75" s="121">
        <v>4921366</v>
      </c>
      <c r="F75" s="121"/>
      <c r="G75" s="168">
        <v>177568</v>
      </c>
      <c r="H75" s="121"/>
      <c r="I75" s="168">
        <v>182270</v>
      </c>
    </row>
    <row r="76" spans="1:9" s="70" customFormat="1" ht="19.5" customHeight="1">
      <c r="A76" s="26" t="s">
        <v>334</v>
      </c>
      <c r="B76" s="105">
        <v>2</v>
      </c>
      <c r="C76" s="121">
        <v>1606223</v>
      </c>
      <c r="D76" s="122"/>
      <c r="E76" s="121">
        <v>1994216</v>
      </c>
      <c r="F76" s="121"/>
      <c r="G76" s="118">
        <v>13720000</v>
      </c>
      <c r="H76" s="121"/>
      <c r="I76" s="118">
        <v>11170000</v>
      </c>
    </row>
    <row r="77" spans="1:9" s="70" customFormat="1" ht="19.5" customHeight="1">
      <c r="A77" s="197" t="s">
        <v>349</v>
      </c>
      <c r="C77" s="121">
        <v>2891447</v>
      </c>
      <c r="D77" s="157"/>
      <c r="E77" s="121">
        <v>2310631</v>
      </c>
      <c r="F77" s="157"/>
      <c r="G77" s="118">
        <v>0</v>
      </c>
      <c r="H77" s="122"/>
      <c r="I77" s="118">
        <v>0</v>
      </c>
    </row>
    <row r="78" spans="1:9" s="70" customFormat="1" ht="19.5" customHeight="1">
      <c r="A78" s="26" t="s">
        <v>55</v>
      </c>
      <c r="B78" s="105">
        <v>10</v>
      </c>
      <c r="C78" s="118">
        <v>263486</v>
      </c>
      <c r="D78" s="121"/>
      <c r="E78" s="118">
        <v>152392</v>
      </c>
      <c r="F78" s="121"/>
      <c r="G78" s="118">
        <v>796</v>
      </c>
      <c r="H78" s="121"/>
      <c r="I78" s="118">
        <v>713</v>
      </c>
    </row>
    <row r="79" spans="1:9" s="70" customFormat="1" ht="19.5" customHeight="1">
      <c r="A79" s="26" t="s">
        <v>56</v>
      </c>
      <c r="B79" s="105"/>
      <c r="C79" s="118">
        <v>9439889</v>
      </c>
      <c r="D79" s="121"/>
      <c r="E79" s="118">
        <v>12010726</v>
      </c>
      <c r="F79" s="121"/>
      <c r="G79" s="118">
        <v>1464750</v>
      </c>
      <c r="H79" s="121"/>
      <c r="I79" s="118">
        <v>1723384</v>
      </c>
    </row>
    <row r="80" spans="1:9" s="70" customFormat="1" ht="19.5" customHeight="1">
      <c r="A80" s="2" t="s">
        <v>57</v>
      </c>
      <c r="B80" s="105"/>
      <c r="C80" s="114">
        <f>SUM(C70:C79)</f>
        <v>248658351</v>
      </c>
      <c r="D80" s="106"/>
      <c r="E80" s="114">
        <f>SUM(E70:E79)</f>
        <v>266977664</v>
      </c>
      <c r="F80" s="106"/>
      <c r="G80" s="114">
        <f>SUM(G70:G79)</f>
        <v>32402606</v>
      </c>
      <c r="H80" s="106"/>
      <c r="I80" s="114">
        <f>SUM(I70:I79)</f>
        <v>29269575</v>
      </c>
    </row>
    <row r="81" spans="1:9" s="70" customFormat="1" ht="19.5" customHeight="1">
      <c r="A81" s="163"/>
      <c r="B81" s="105"/>
      <c r="C81" s="157"/>
      <c r="D81" s="157"/>
      <c r="E81" s="157"/>
      <c r="F81" s="157"/>
      <c r="G81" s="157"/>
      <c r="H81" s="157"/>
      <c r="I81" s="157"/>
    </row>
    <row r="82" spans="1:9" s="70" customFormat="1" ht="19.5" customHeight="1">
      <c r="A82" s="22" t="s">
        <v>58</v>
      </c>
      <c r="B82" s="105"/>
      <c r="C82" s="157"/>
      <c r="D82" s="157"/>
      <c r="E82" s="157"/>
      <c r="F82" s="157"/>
      <c r="G82" s="157"/>
      <c r="H82" s="157"/>
      <c r="I82" s="157"/>
    </row>
    <row r="83" spans="1:9" s="70" customFormat="1" ht="19.5" customHeight="1">
      <c r="A83" s="26" t="s">
        <v>59</v>
      </c>
      <c r="B83" s="105" t="s">
        <v>323</v>
      </c>
      <c r="C83" s="121">
        <v>310660191</v>
      </c>
      <c r="D83" s="157"/>
      <c r="E83" s="121">
        <v>301499301</v>
      </c>
      <c r="F83" s="157"/>
      <c r="G83" s="157">
        <v>114027454</v>
      </c>
      <c r="H83" s="157"/>
      <c r="I83" s="157">
        <v>114499296</v>
      </c>
    </row>
    <row r="84" spans="1:9" s="70" customFormat="1" ht="19.5" customHeight="1">
      <c r="A84" s="26" t="s">
        <v>60</v>
      </c>
      <c r="B84" s="105"/>
      <c r="C84" s="118">
        <v>30022255</v>
      </c>
      <c r="D84" s="121"/>
      <c r="E84" s="118">
        <v>30581291</v>
      </c>
      <c r="F84" s="121"/>
      <c r="G84" s="121">
        <v>398404</v>
      </c>
      <c r="H84" s="121"/>
      <c r="I84" s="121">
        <v>427740</v>
      </c>
    </row>
    <row r="85" spans="1:9" s="70" customFormat="1" ht="19.5" customHeight="1">
      <c r="A85" s="26" t="s">
        <v>61</v>
      </c>
      <c r="B85" s="105"/>
      <c r="C85" s="121">
        <v>15793334</v>
      </c>
      <c r="D85" s="157"/>
      <c r="E85" s="121">
        <v>16338373</v>
      </c>
      <c r="F85" s="157"/>
      <c r="G85" s="118">
        <v>153702</v>
      </c>
      <c r="H85" s="157"/>
      <c r="I85" s="118">
        <v>388277</v>
      </c>
    </row>
    <row r="86" spans="1:9" s="70" customFormat="1" ht="19.5" customHeight="1">
      <c r="A86" s="26" t="s">
        <v>62</v>
      </c>
      <c r="B86" s="105"/>
      <c r="C86" s="121">
        <v>9292243</v>
      </c>
      <c r="D86" s="158"/>
      <c r="E86" s="121">
        <v>9149572</v>
      </c>
      <c r="F86" s="158"/>
      <c r="G86" s="158">
        <v>2608913</v>
      </c>
      <c r="H86" s="158"/>
      <c r="I86" s="158">
        <v>2561023</v>
      </c>
    </row>
    <row r="87" spans="1:9" s="70" customFormat="1" ht="19.5" customHeight="1">
      <c r="A87" s="26" t="s">
        <v>63</v>
      </c>
      <c r="B87" s="105"/>
      <c r="C87" s="121">
        <v>2187016</v>
      </c>
      <c r="D87" s="158"/>
      <c r="E87" s="121">
        <v>2597434</v>
      </c>
      <c r="F87" s="158"/>
      <c r="G87" s="118">
        <v>0</v>
      </c>
      <c r="H87" s="158"/>
      <c r="I87" s="118">
        <v>0</v>
      </c>
    </row>
    <row r="88" spans="1:9" s="70" customFormat="1" ht="19.5" customHeight="1">
      <c r="A88" s="82" t="s">
        <v>64</v>
      </c>
      <c r="B88" s="105">
        <v>10</v>
      </c>
      <c r="C88" s="121">
        <v>16455</v>
      </c>
      <c r="D88" s="157"/>
      <c r="E88" s="118">
        <v>0</v>
      </c>
      <c r="F88" s="157"/>
      <c r="G88" s="118">
        <v>0</v>
      </c>
      <c r="H88" s="157"/>
      <c r="I88" s="118">
        <v>0</v>
      </c>
    </row>
    <row r="89" spans="1:9" s="70" customFormat="1" ht="19.5" customHeight="1">
      <c r="A89" s="2" t="s">
        <v>65</v>
      </c>
      <c r="B89" s="105"/>
      <c r="C89" s="114">
        <f>SUM(C83:C88)</f>
        <v>367971494</v>
      </c>
      <c r="D89" s="106"/>
      <c r="E89" s="114">
        <f>SUM(E83:E88)</f>
        <v>360165971</v>
      </c>
      <c r="F89" s="106"/>
      <c r="G89" s="114">
        <f>SUM(G83:G88)</f>
        <v>117188473</v>
      </c>
      <c r="H89" s="106"/>
      <c r="I89" s="114">
        <f>SUM(I83:I88)</f>
        <v>117876336</v>
      </c>
    </row>
    <row r="90" spans="1:9" s="70" customFormat="1" ht="19.5" customHeight="1">
      <c r="A90" s="119"/>
      <c r="B90" s="105"/>
      <c r="C90" s="107"/>
      <c r="D90" s="107"/>
      <c r="E90" s="107"/>
      <c r="F90" s="107"/>
      <c r="G90" s="107"/>
      <c r="H90" s="107"/>
      <c r="I90" s="107"/>
    </row>
    <row r="91" spans="1:9" s="70" customFormat="1" ht="19.5" customHeight="1">
      <c r="A91" s="2" t="s">
        <v>66</v>
      </c>
      <c r="B91" s="105"/>
      <c r="C91" s="109">
        <f>C80+C89</f>
        <v>616629845</v>
      </c>
      <c r="D91" s="106"/>
      <c r="E91" s="109">
        <f>E80+E89</f>
        <v>627143635</v>
      </c>
      <c r="F91" s="106"/>
      <c r="G91" s="108">
        <f>G80+G89</f>
        <v>149591079</v>
      </c>
      <c r="H91" s="106"/>
      <c r="I91" s="109">
        <f>I80+I89</f>
        <v>147145911</v>
      </c>
    </row>
    <row r="92" spans="1:9" s="70" customFormat="1" ht="19.5" customHeight="1">
      <c r="A92" s="119"/>
      <c r="B92" s="105"/>
      <c r="C92" s="107"/>
      <c r="D92" s="106"/>
      <c r="E92" s="107"/>
      <c r="F92" s="106"/>
      <c r="G92" s="107"/>
      <c r="H92" s="106"/>
      <c r="I92" s="107"/>
    </row>
    <row r="93" spans="1:9" ht="19.5" customHeight="1">
      <c r="A93" s="3" t="s">
        <v>0</v>
      </c>
      <c r="B93" s="70"/>
      <c r="C93" s="157"/>
      <c r="D93" s="157"/>
      <c r="E93" s="157"/>
      <c r="F93" s="157"/>
      <c r="G93" s="157"/>
      <c r="H93" s="157"/>
      <c r="I93" s="157"/>
    </row>
    <row r="94" spans="1:9" ht="19.5" customHeight="1">
      <c r="A94" s="3" t="s">
        <v>1</v>
      </c>
      <c r="B94" s="70"/>
      <c r="C94" s="157"/>
      <c r="D94" s="157"/>
      <c r="E94" s="157"/>
      <c r="F94" s="157"/>
      <c r="G94" s="157"/>
      <c r="H94" s="157"/>
      <c r="I94" s="157"/>
    </row>
    <row r="95" spans="1:9" ht="19.5" customHeight="1">
      <c r="A95" s="4" t="s">
        <v>2</v>
      </c>
      <c r="B95" s="70"/>
      <c r="C95" s="157"/>
      <c r="D95" s="157"/>
      <c r="E95" s="157"/>
      <c r="F95" s="157"/>
      <c r="G95" s="157"/>
      <c r="H95" s="157"/>
      <c r="I95" s="157"/>
    </row>
    <row r="96" spans="1:9" ht="19.5" customHeight="1">
      <c r="A96" s="169"/>
      <c r="B96" s="70"/>
      <c r="C96" s="157"/>
      <c r="D96" s="157"/>
      <c r="E96" s="157"/>
      <c r="F96" s="157"/>
      <c r="G96" s="157"/>
      <c r="H96" s="8"/>
      <c r="I96" s="9" t="s">
        <v>3</v>
      </c>
    </row>
    <row r="97" spans="1:9" s="70" customFormat="1" ht="19.5" customHeight="1">
      <c r="A97" s="119"/>
      <c r="C97" s="254" t="s">
        <v>4</v>
      </c>
      <c r="D97" s="254"/>
      <c r="E97" s="254"/>
      <c r="F97" s="106"/>
      <c r="G97" s="254" t="s">
        <v>5</v>
      </c>
      <c r="H97" s="254"/>
      <c r="I97" s="254"/>
    </row>
    <row r="98" spans="1:9" s="70" customFormat="1" ht="19.5" customHeight="1">
      <c r="A98" s="163"/>
      <c r="B98" s="164"/>
      <c r="C98" s="256" t="s">
        <v>6</v>
      </c>
      <c r="D98" s="256"/>
      <c r="E98" s="256"/>
      <c r="F98" s="107"/>
      <c r="G98" s="255" t="s">
        <v>7</v>
      </c>
      <c r="H98" s="255"/>
      <c r="I98" s="255"/>
    </row>
    <row r="99" spans="1:9" ht="19.5" customHeight="1">
      <c r="A99" s="170"/>
      <c r="B99" s="164"/>
      <c r="C99" s="123" t="s">
        <v>8</v>
      </c>
      <c r="D99" s="123"/>
      <c r="E99" s="123" t="s">
        <v>9</v>
      </c>
      <c r="F99" s="165"/>
      <c r="G99" s="123" t="s">
        <v>8</v>
      </c>
      <c r="H99" s="123"/>
      <c r="I99" s="123" t="s">
        <v>9</v>
      </c>
    </row>
    <row r="100" spans="1:9" ht="19.5" customHeight="1">
      <c r="A100" s="170"/>
      <c r="B100" s="105" t="s">
        <v>10</v>
      </c>
      <c r="C100" s="166">
        <v>2023</v>
      </c>
      <c r="D100" s="166"/>
      <c r="E100" s="166">
        <v>2022</v>
      </c>
      <c r="F100" s="166"/>
      <c r="G100" s="166">
        <v>2023</v>
      </c>
      <c r="H100" s="166"/>
      <c r="I100" s="166">
        <v>2022</v>
      </c>
    </row>
    <row r="101" spans="1:9" ht="19.5" customHeight="1">
      <c r="A101" s="4" t="s">
        <v>67</v>
      </c>
      <c r="B101" s="105"/>
      <c r="C101" s="13" t="s">
        <v>12</v>
      </c>
      <c r="D101"/>
      <c r="E101" s="13"/>
      <c r="F101" s="155"/>
      <c r="G101" s="13" t="s">
        <v>12</v>
      </c>
      <c r="H101"/>
      <c r="I101" s="13"/>
    </row>
    <row r="102" spans="1:9" ht="19.5" customHeight="1">
      <c r="A102" s="4" t="s">
        <v>68</v>
      </c>
      <c r="B102" s="105"/>
      <c r="C102" s="166"/>
      <c r="D102" s="167"/>
      <c r="E102" s="166"/>
      <c r="F102" s="167"/>
      <c r="G102" s="166"/>
      <c r="H102" s="167"/>
      <c r="I102" s="166"/>
    </row>
    <row r="103" spans="1:9" ht="19.5" customHeight="1">
      <c r="A103" s="22" t="s">
        <v>69</v>
      </c>
      <c r="B103" s="105"/>
      <c r="C103" s="157"/>
      <c r="D103" s="157"/>
      <c r="E103" s="157"/>
      <c r="F103" s="157"/>
      <c r="G103" s="157"/>
      <c r="H103" s="157"/>
      <c r="I103" s="157"/>
    </row>
    <row r="104" spans="1:9" ht="19.5" customHeight="1">
      <c r="A104" s="26" t="s">
        <v>70</v>
      </c>
      <c r="B104" s="105"/>
      <c r="C104" s="157"/>
      <c r="D104" s="157"/>
      <c r="E104" s="157"/>
      <c r="F104" s="157"/>
      <c r="G104" s="157"/>
      <c r="H104" s="157"/>
      <c r="I104" s="157"/>
    </row>
    <row r="105" spans="1:9" ht="19.5" customHeight="1">
      <c r="A105" s="26" t="s">
        <v>71</v>
      </c>
      <c r="B105" s="105"/>
      <c r="C105" s="157"/>
      <c r="D105" s="157"/>
      <c r="E105" s="157"/>
      <c r="F105" s="157"/>
      <c r="G105" s="157"/>
      <c r="H105" s="157"/>
      <c r="I105" s="157"/>
    </row>
    <row r="106" spans="1:9" ht="19.5" customHeight="1" thickBot="1">
      <c r="A106" s="26" t="s">
        <v>72</v>
      </c>
      <c r="B106" s="105"/>
      <c r="C106" s="171">
        <v>9291530</v>
      </c>
      <c r="D106" s="157"/>
      <c r="E106" s="171">
        <v>9291530</v>
      </c>
      <c r="F106" s="157"/>
      <c r="G106" s="172">
        <v>9291530</v>
      </c>
      <c r="H106" s="157"/>
      <c r="I106" s="172">
        <v>9291530</v>
      </c>
    </row>
    <row r="107" spans="1:9" ht="19.5" customHeight="1" thickTop="1">
      <c r="A107" s="26" t="s">
        <v>73</v>
      </c>
      <c r="B107" s="105"/>
      <c r="C107" s="173"/>
      <c r="D107" s="157"/>
      <c r="E107" s="173"/>
      <c r="F107" s="157"/>
      <c r="G107" s="174"/>
      <c r="H107" s="157"/>
      <c r="I107" s="174"/>
    </row>
    <row r="108" spans="1:9" ht="19.5" customHeight="1">
      <c r="A108" s="26" t="s">
        <v>72</v>
      </c>
      <c r="B108" s="105"/>
      <c r="C108" s="121">
        <v>8611242</v>
      </c>
      <c r="D108" s="157"/>
      <c r="E108" s="121">
        <v>8611242</v>
      </c>
      <c r="F108" s="157"/>
      <c r="G108" s="121">
        <v>8611242</v>
      </c>
      <c r="H108" s="157"/>
      <c r="I108" s="157">
        <v>8611242</v>
      </c>
    </row>
    <row r="109" spans="1:9" ht="19.5" customHeight="1">
      <c r="A109" s="26" t="s">
        <v>74</v>
      </c>
      <c r="B109" s="105"/>
      <c r="C109" s="174"/>
      <c r="D109" s="174"/>
      <c r="E109" s="174"/>
      <c r="F109" s="174"/>
      <c r="G109" s="174"/>
      <c r="H109" s="174"/>
      <c r="I109" s="174"/>
    </row>
    <row r="110" spans="1:9" ht="19.5" customHeight="1">
      <c r="A110" s="26" t="s">
        <v>75</v>
      </c>
      <c r="B110" s="105"/>
      <c r="C110" s="121">
        <v>57298909</v>
      </c>
      <c r="D110" s="157"/>
      <c r="E110" s="121">
        <v>57298909</v>
      </c>
      <c r="F110" s="157"/>
      <c r="G110" s="158">
        <v>56408882</v>
      </c>
      <c r="H110" s="157"/>
      <c r="I110" s="158">
        <v>56408882</v>
      </c>
    </row>
    <row r="111" spans="1:9" ht="19.5" customHeight="1">
      <c r="A111" s="26" t="s">
        <v>76</v>
      </c>
      <c r="B111" s="105"/>
      <c r="C111" s="121">
        <v>3548471</v>
      </c>
      <c r="D111" s="157"/>
      <c r="E111" s="121">
        <v>3548471</v>
      </c>
      <c r="F111" s="157"/>
      <c r="G111" s="158">
        <v>3470021</v>
      </c>
      <c r="H111" s="157"/>
      <c r="I111" s="158">
        <v>3470021</v>
      </c>
    </row>
    <row r="112" spans="1:9" ht="19.5" customHeight="1">
      <c r="A112" s="26" t="s">
        <v>77</v>
      </c>
      <c r="B112" s="105"/>
      <c r="C112" s="121"/>
      <c r="D112" s="157"/>
      <c r="E112" s="121"/>
      <c r="F112" s="157"/>
      <c r="G112" s="158"/>
      <c r="H112" s="157"/>
      <c r="I112" s="158"/>
    </row>
    <row r="113" spans="1:9" ht="19.5" customHeight="1">
      <c r="A113" s="26" t="s">
        <v>330</v>
      </c>
      <c r="B113" s="105"/>
      <c r="C113" s="121">
        <v>3150904</v>
      </c>
      <c r="D113" s="157"/>
      <c r="E113" s="121">
        <v>4500040</v>
      </c>
      <c r="F113" s="157"/>
      <c r="G113" s="118">
        <v>0</v>
      </c>
      <c r="H113" s="157"/>
      <c r="I113" s="118">
        <v>0</v>
      </c>
    </row>
    <row r="114" spans="1:9" ht="19.5" customHeight="1">
      <c r="A114" s="26" t="s">
        <v>352</v>
      </c>
      <c r="B114" s="105"/>
      <c r="C114" s="157">
        <v>-9917</v>
      </c>
      <c r="D114" s="157"/>
      <c r="E114" s="118">
        <v>-9917</v>
      </c>
      <c r="F114" s="157"/>
      <c r="G114" s="193">
        <v>490423</v>
      </c>
      <c r="H114" s="157"/>
      <c r="I114" s="158">
        <v>490423</v>
      </c>
    </row>
    <row r="115" spans="1:9" ht="19.5" customHeight="1">
      <c r="A115" s="26" t="s">
        <v>78</v>
      </c>
      <c r="B115" s="105"/>
      <c r="C115" s="157"/>
      <c r="D115" s="157"/>
      <c r="E115" s="157"/>
      <c r="F115" s="157"/>
      <c r="G115" s="157"/>
      <c r="H115" s="157"/>
      <c r="I115" s="157"/>
    </row>
    <row r="116" spans="1:9" ht="19.5" customHeight="1">
      <c r="A116" s="26" t="s">
        <v>79</v>
      </c>
      <c r="B116" s="105"/>
      <c r="C116" s="121"/>
      <c r="D116" s="157"/>
      <c r="E116" s="157"/>
      <c r="F116" s="157"/>
      <c r="G116" s="157"/>
      <c r="H116" s="157"/>
      <c r="I116" s="157"/>
    </row>
    <row r="117" spans="1:9" ht="19.5" customHeight="1">
      <c r="A117" s="26" t="s">
        <v>80</v>
      </c>
      <c r="B117" s="105"/>
      <c r="C117" s="121">
        <v>929166</v>
      </c>
      <c r="D117" s="157"/>
      <c r="E117" s="121">
        <v>929166</v>
      </c>
      <c r="F117" s="157"/>
      <c r="G117" s="121">
        <v>929166</v>
      </c>
      <c r="H117" s="157"/>
      <c r="I117" s="121">
        <v>929166</v>
      </c>
    </row>
    <row r="118" spans="1:9" ht="19.5" customHeight="1">
      <c r="A118" s="26" t="s">
        <v>81</v>
      </c>
      <c r="B118" s="105"/>
      <c r="C118" s="121">
        <v>134471869</v>
      </c>
      <c r="D118" s="174"/>
      <c r="E118" s="121">
        <v>136924707</v>
      </c>
      <c r="F118" s="174"/>
      <c r="G118" s="174">
        <v>54812297</v>
      </c>
      <c r="H118" s="174"/>
      <c r="I118" s="174">
        <v>57226370</v>
      </c>
    </row>
    <row r="119" spans="1:9" ht="19.5" customHeight="1">
      <c r="A119" s="26" t="s">
        <v>82</v>
      </c>
      <c r="B119" s="105">
        <v>7</v>
      </c>
      <c r="C119" s="121">
        <v>-11413734</v>
      </c>
      <c r="D119" s="174"/>
      <c r="E119" s="121">
        <v>-11150227</v>
      </c>
      <c r="F119" s="174"/>
      <c r="G119" s="118">
        <v>-7326085</v>
      </c>
      <c r="H119" s="174"/>
      <c r="I119" s="118">
        <v>-7062578</v>
      </c>
    </row>
    <row r="120" spans="1:9" ht="19.5" customHeight="1">
      <c r="A120" s="26" t="s">
        <v>83</v>
      </c>
      <c r="B120" s="105"/>
      <c r="C120" s="117">
        <v>36041517</v>
      </c>
      <c r="D120" s="158"/>
      <c r="E120" s="117">
        <v>40400254</v>
      </c>
      <c r="F120" s="158"/>
      <c r="G120" s="175">
        <v>10113410</v>
      </c>
      <c r="H120" s="158"/>
      <c r="I120" s="175">
        <v>10140694</v>
      </c>
    </row>
    <row r="121" spans="1:9" s="176" customFormat="1" ht="19.5" customHeight="1">
      <c r="A121" s="2" t="s">
        <v>84</v>
      </c>
      <c r="B121" s="103"/>
      <c r="C121" s="116">
        <f>SUM(C108:C120)</f>
        <v>232628427</v>
      </c>
      <c r="D121" s="106"/>
      <c r="E121" s="116">
        <f>SUM(E108:E120)</f>
        <v>241052645</v>
      </c>
      <c r="F121" s="106"/>
      <c r="G121" s="116">
        <f>SUM(G108:G120)</f>
        <v>127509356</v>
      </c>
      <c r="H121" s="106"/>
      <c r="I121" s="116">
        <f>SUM(I108:I120)</f>
        <v>130214220</v>
      </c>
    </row>
    <row r="122" spans="1:9" s="176" customFormat="1" ht="19.5" customHeight="1">
      <c r="A122" s="26" t="s">
        <v>85</v>
      </c>
      <c r="B122" s="105"/>
      <c r="C122" s="161">
        <v>15000000</v>
      </c>
      <c r="D122" s="162"/>
      <c r="E122" s="161">
        <v>15000000</v>
      </c>
      <c r="F122" s="162"/>
      <c r="G122" s="161">
        <v>15000000</v>
      </c>
      <c r="H122" s="162"/>
      <c r="I122" s="161">
        <v>15000000</v>
      </c>
    </row>
    <row r="123" spans="1:9" s="176" customFormat="1" ht="19.5" customHeight="1">
      <c r="A123" s="2" t="s">
        <v>86</v>
      </c>
      <c r="B123" s="103"/>
      <c r="C123" s="106"/>
      <c r="D123" s="106"/>
      <c r="E123" s="106"/>
      <c r="F123" s="106"/>
      <c r="G123" s="113"/>
      <c r="H123" s="106"/>
      <c r="I123" s="113"/>
    </row>
    <row r="124" spans="1:9" s="176" customFormat="1" ht="19.5" customHeight="1">
      <c r="A124" s="2" t="s">
        <v>87</v>
      </c>
      <c r="B124" s="103"/>
      <c r="C124" s="116">
        <f>SUM(C121:C122)</f>
        <v>247628427</v>
      </c>
      <c r="D124" s="106"/>
      <c r="E124" s="116">
        <f>SUM(E121:E122)</f>
        <v>256052645</v>
      </c>
      <c r="F124" s="106"/>
      <c r="G124" s="116">
        <f>SUM(G121:G122)</f>
        <v>142509356</v>
      </c>
      <c r="H124" s="106"/>
      <c r="I124" s="116">
        <f>SUM(I121:I122)</f>
        <v>145214220</v>
      </c>
    </row>
    <row r="125" spans="1:9" ht="19.5" customHeight="1">
      <c r="A125" s="26" t="s">
        <v>88</v>
      </c>
      <c r="B125" s="105"/>
      <c r="C125" s="177">
        <v>43875663</v>
      </c>
      <c r="D125" s="157"/>
      <c r="E125" s="177">
        <v>43790900</v>
      </c>
      <c r="F125" s="157"/>
      <c r="G125" s="128">
        <v>0</v>
      </c>
      <c r="H125" s="122"/>
      <c r="I125" s="128">
        <v>0</v>
      </c>
    </row>
    <row r="126" spans="1:9" ht="19.5" customHeight="1">
      <c r="A126" s="2" t="s">
        <v>89</v>
      </c>
      <c r="B126" s="105"/>
      <c r="C126" s="109">
        <f>SUM(C124:C125)</f>
        <v>291504090</v>
      </c>
      <c r="D126" s="106"/>
      <c r="E126" s="109">
        <f>SUM(E124:E125)</f>
        <v>299843545</v>
      </c>
      <c r="F126" s="106"/>
      <c r="G126" s="109">
        <f>SUM(G124:G125)</f>
        <v>142509356</v>
      </c>
      <c r="H126" s="106"/>
      <c r="I126" s="109">
        <f>SUM(I124:I125)</f>
        <v>145214220</v>
      </c>
    </row>
    <row r="127" spans="1:9" ht="19.5" customHeight="1">
      <c r="A127" s="160"/>
      <c r="B127" s="105"/>
      <c r="C127" s="107"/>
      <c r="D127" s="106"/>
      <c r="E127" s="107"/>
      <c r="F127" s="106"/>
      <c r="G127" s="107"/>
      <c r="H127" s="106"/>
      <c r="I127" s="107"/>
    </row>
    <row r="128" spans="1:9" ht="19.5" customHeight="1" thickBot="1">
      <c r="A128" s="2" t="s">
        <v>90</v>
      </c>
      <c r="B128" s="105"/>
      <c r="C128" s="115">
        <f>C91+C126</f>
        <v>908133935</v>
      </c>
      <c r="D128" s="106"/>
      <c r="E128" s="115">
        <f>E91+E126</f>
        <v>926987180</v>
      </c>
      <c r="F128" s="106"/>
      <c r="G128" s="115">
        <f>G91+G126</f>
        <v>292100435</v>
      </c>
      <c r="H128" s="106"/>
      <c r="I128" s="115">
        <f>I91+I126</f>
        <v>292360131</v>
      </c>
    </row>
    <row r="129" spans="1:9" ht="19.5" customHeight="1" thickTop="1">
      <c r="A129" s="160"/>
      <c r="B129" s="105"/>
      <c r="C129" s="107"/>
      <c r="D129" s="106"/>
      <c r="E129" s="107"/>
      <c r="F129" s="106"/>
      <c r="G129" s="107"/>
      <c r="H129" s="106"/>
      <c r="I129" s="107"/>
    </row>
  </sheetData>
  <mergeCells count="16">
    <mergeCell ref="G97:I97"/>
    <mergeCell ref="G98:I98"/>
    <mergeCell ref="C97:E97"/>
    <mergeCell ref="C98:E98"/>
    <mergeCell ref="G5:I5"/>
    <mergeCell ref="G33:I33"/>
    <mergeCell ref="G6:I6"/>
    <mergeCell ref="C5:E5"/>
    <mergeCell ref="C6:E6"/>
    <mergeCell ref="C33:E33"/>
    <mergeCell ref="G34:I34"/>
    <mergeCell ref="G63:I63"/>
    <mergeCell ref="G62:I62"/>
    <mergeCell ref="C34:E34"/>
    <mergeCell ref="C62:E62"/>
    <mergeCell ref="C63:E63"/>
  </mergeCells>
  <pageMargins left="0.7" right="0.7" top="0.48" bottom="0.5" header="0.5" footer="0.5"/>
  <pageSetup paperSize="9" scale="83" firstPageNumber="2" fitToHeight="4" orientation="portrait" useFirstPageNumber="1" r:id="rId1"/>
  <headerFooter>
    <oddFooter>&amp;L The accompanying notes form an integral part of the interim financial statements.
&amp;C&amp;P</oddFooter>
  </headerFooter>
  <rowBreaks count="3" manualBreakCount="3">
    <brk id="28" max="8" man="1"/>
    <brk id="57" max="8" man="1"/>
    <brk id="92" max="8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view="pageBreakPreview" zoomScaleNormal="100" zoomScaleSheetLayoutView="100" zoomScalePageLayoutView="70" workbookViewId="0">
      <selection activeCell="M10" sqref="M10"/>
    </sheetView>
  </sheetViews>
  <sheetFormatPr defaultColWidth="9.1796875" defaultRowHeight="20.25" customHeight="1"/>
  <cols>
    <col min="1" max="1" width="3.1796875" style="18" customWidth="1"/>
    <col min="2" max="2" width="37.1796875" style="18" customWidth="1"/>
    <col min="3" max="3" width="6.453125" style="10" customWidth="1"/>
    <col min="4" max="4" width="0.81640625" style="15" customWidth="1"/>
    <col min="5" max="5" width="14" style="15" bestFit="1" customWidth="1"/>
    <col min="6" max="6" width="0.81640625" style="15" customWidth="1"/>
    <col min="7" max="7" width="14" style="15" bestFit="1" customWidth="1"/>
    <col min="8" max="8" width="0.81640625" style="15" customWidth="1"/>
    <col min="9" max="9" width="13" style="15" customWidth="1"/>
    <col min="10" max="10" width="0.81640625" style="15" customWidth="1"/>
    <col min="11" max="11" width="13" style="15" customWidth="1"/>
    <col min="12" max="16384" width="9.1796875" style="15"/>
  </cols>
  <sheetData>
    <row r="1" spans="1:11" ht="20.25" customHeight="1">
      <c r="A1" s="3" t="s">
        <v>0</v>
      </c>
      <c r="B1" s="3"/>
      <c r="C1" s="3"/>
      <c r="D1" s="3"/>
      <c r="E1" s="3"/>
      <c r="F1" s="3"/>
      <c r="G1" s="3"/>
    </row>
    <row r="2" spans="1:11" ht="20.25" customHeight="1">
      <c r="A2" s="3" t="s">
        <v>1</v>
      </c>
      <c r="B2" s="3"/>
      <c r="C2" s="3"/>
      <c r="D2" s="3"/>
      <c r="E2" s="3"/>
      <c r="F2" s="3"/>
      <c r="G2" s="3"/>
    </row>
    <row r="3" spans="1:11" ht="20.25" customHeight="1">
      <c r="A3" s="4" t="s">
        <v>91</v>
      </c>
      <c r="B3" s="4"/>
      <c r="C3" s="16"/>
      <c r="D3" s="17"/>
      <c r="E3" s="17"/>
      <c r="F3" s="17"/>
      <c r="G3" s="17"/>
    </row>
    <row r="4" spans="1:11" ht="20.25" customHeight="1">
      <c r="I4" s="19"/>
      <c r="J4" s="20"/>
      <c r="K4" s="9" t="s">
        <v>3</v>
      </c>
    </row>
    <row r="5" spans="1:11" ht="20.25" customHeight="1">
      <c r="A5" s="2"/>
      <c r="B5" s="2"/>
      <c r="E5" s="257" t="s">
        <v>4</v>
      </c>
      <c r="F5" s="257"/>
      <c r="G5" s="257"/>
      <c r="H5" s="100"/>
      <c r="I5" s="257" t="s">
        <v>5</v>
      </c>
      <c r="J5" s="257"/>
      <c r="K5" s="257"/>
    </row>
    <row r="6" spans="1:11" ht="20.25" customHeight="1">
      <c r="A6" s="2"/>
      <c r="B6" s="2"/>
      <c r="E6" s="258" t="s">
        <v>6</v>
      </c>
      <c r="F6" s="258"/>
      <c r="G6" s="258"/>
      <c r="H6" s="100"/>
      <c r="I6" s="258" t="s">
        <v>6</v>
      </c>
      <c r="J6" s="258"/>
      <c r="K6" s="258"/>
    </row>
    <row r="7" spans="1:11" ht="20.25" customHeight="1">
      <c r="A7" s="2"/>
      <c r="B7" s="2"/>
      <c r="E7" s="259" t="s">
        <v>92</v>
      </c>
      <c r="F7" s="259"/>
      <c r="G7" s="259"/>
      <c r="H7" s="21"/>
      <c r="I7" s="259" t="s">
        <v>92</v>
      </c>
      <c r="J7" s="259"/>
      <c r="K7" s="259"/>
    </row>
    <row r="8" spans="1:11" ht="20.25" customHeight="1">
      <c r="A8" s="15"/>
      <c r="B8" s="15"/>
      <c r="C8" s="15"/>
      <c r="E8" s="260" t="s">
        <v>8</v>
      </c>
      <c r="F8" s="260"/>
      <c r="G8" s="260"/>
      <c r="H8" s="21"/>
      <c r="I8" s="260" t="s">
        <v>8</v>
      </c>
      <c r="J8" s="260"/>
      <c r="K8" s="260"/>
    </row>
    <row r="9" spans="1:11" ht="20.25" customHeight="1">
      <c r="A9" s="2"/>
      <c r="B9" s="2"/>
      <c r="C9" s="10" t="s">
        <v>10</v>
      </c>
      <c r="E9" s="13" t="s">
        <v>93</v>
      </c>
      <c r="F9" s="21"/>
      <c r="G9" s="13" t="s">
        <v>94</v>
      </c>
      <c r="H9" s="21"/>
      <c r="I9" s="13" t="s">
        <v>93</v>
      </c>
      <c r="J9" s="21"/>
      <c r="K9" s="13" t="s">
        <v>94</v>
      </c>
    </row>
    <row r="10" spans="1:11" ht="20.25" customHeight="1">
      <c r="A10" s="22" t="s">
        <v>95</v>
      </c>
      <c r="B10" s="22"/>
      <c r="D10" s="23"/>
      <c r="E10" s="24"/>
      <c r="F10" s="24"/>
      <c r="G10" s="24"/>
      <c r="H10" s="24"/>
      <c r="I10" s="24"/>
      <c r="J10" s="24"/>
      <c r="K10" s="24"/>
    </row>
    <row r="11" spans="1:11" ht="20.25" customHeight="1">
      <c r="A11" s="18" t="s">
        <v>96</v>
      </c>
      <c r="C11" s="10">
        <v>8</v>
      </c>
      <c r="D11" s="23"/>
      <c r="E11" s="25">
        <v>143781025</v>
      </c>
      <c r="F11" s="25"/>
      <c r="G11" s="25">
        <v>138887012</v>
      </c>
      <c r="H11" s="25"/>
      <c r="I11" s="25">
        <v>6325223</v>
      </c>
      <c r="J11" s="25"/>
      <c r="K11" s="25">
        <v>6607832</v>
      </c>
    </row>
    <row r="12" spans="1:11" ht="20.25" customHeight="1">
      <c r="A12" s="18" t="s">
        <v>97</v>
      </c>
      <c r="C12" s="10">
        <v>4</v>
      </c>
      <c r="D12" s="23"/>
      <c r="E12" s="25">
        <v>851257</v>
      </c>
      <c r="F12" s="25"/>
      <c r="G12" s="25">
        <v>1595495</v>
      </c>
      <c r="H12" s="25"/>
      <c r="I12" s="25">
        <v>0</v>
      </c>
      <c r="J12" s="25"/>
      <c r="K12" s="25">
        <v>143147</v>
      </c>
    </row>
    <row r="13" spans="1:11" ht="20.25" customHeight="1">
      <c r="A13" s="18" t="s">
        <v>98</v>
      </c>
      <c r="D13" s="23"/>
      <c r="E13" s="25">
        <v>280230</v>
      </c>
      <c r="F13" s="25"/>
      <c r="G13" s="25">
        <v>173159</v>
      </c>
      <c r="H13" s="25"/>
      <c r="I13" s="25">
        <v>135888</v>
      </c>
      <c r="J13" s="25"/>
      <c r="K13" s="25">
        <v>123212</v>
      </c>
    </row>
    <row r="14" spans="1:11" ht="20.25" customHeight="1">
      <c r="A14" s="26" t="s">
        <v>99</v>
      </c>
      <c r="D14" s="23"/>
      <c r="E14" s="25">
        <v>0</v>
      </c>
      <c r="F14" s="25"/>
      <c r="G14" s="25">
        <v>0</v>
      </c>
      <c r="H14" s="25"/>
      <c r="I14" s="25">
        <v>0</v>
      </c>
      <c r="J14" s="25"/>
      <c r="K14" s="25">
        <v>7171470</v>
      </c>
    </row>
    <row r="15" spans="1:11" ht="20.25" customHeight="1">
      <c r="A15" s="26" t="s">
        <v>335</v>
      </c>
      <c r="D15" s="23"/>
      <c r="E15" s="28">
        <v>27668</v>
      </c>
      <c r="F15" s="25"/>
      <c r="G15" s="28">
        <v>0</v>
      </c>
      <c r="H15" s="25"/>
      <c r="I15" s="27">
        <v>0</v>
      </c>
      <c r="J15" s="25"/>
      <c r="K15" s="27">
        <v>0</v>
      </c>
    </row>
    <row r="16" spans="1:11" ht="20.25" customHeight="1">
      <c r="A16" s="18" t="s">
        <v>100</v>
      </c>
      <c r="D16" s="23"/>
      <c r="E16" s="25">
        <v>871203</v>
      </c>
      <c r="F16" s="25"/>
      <c r="G16" s="25">
        <v>512544</v>
      </c>
      <c r="H16" s="25"/>
      <c r="I16" s="25">
        <v>72605</v>
      </c>
      <c r="J16" s="25"/>
      <c r="K16" s="25">
        <v>52291</v>
      </c>
    </row>
    <row r="17" spans="1:11" ht="20.25" customHeight="1">
      <c r="A17" s="2" t="s">
        <v>101</v>
      </c>
      <c r="B17" s="2"/>
      <c r="D17" s="23"/>
      <c r="E17" s="29">
        <f>SUM(E11:E16)</f>
        <v>145811383</v>
      </c>
      <c r="F17" s="30"/>
      <c r="G17" s="29">
        <f>SUM(G11:G16)</f>
        <v>141168210</v>
      </c>
      <c r="H17" s="30"/>
      <c r="I17" s="29">
        <f>SUM(I11:I16)</f>
        <v>6533716</v>
      </c>
      <c r="J17" s="30"/>
      <c r="K17" s="29">
        <f>SUM(K11:K16)</f>
        <v>14097952</v>
      </c>
    </row>
    <row r="18" spans="1:11" ht="10.5" customHeight="1">
      <c r="A18" s="2"/>
      <c r="B18" s="2"/>
      <c r="D18" s="23"/>
      <c r="E18" s="31"/>
      <c r="F18" s="30"/>
      <c r="G18" s="31"/>
      <c r="H18" s="30"/>
      <c r="I18" s="31"/>
      <c r="J18" s="30"/>
      <c r="K18" s="31"/>
    </row>
    <row r="19" spans="1:11" ht="20.25" customHeight="1">
      <c r="A19" s="22" t="s">
        <v>102</v>
      </c>
      <c r="B19" s="22"/>
      <c r="D19" s="23"/>
      <c r="E19" s="32"/>
      <c r="F19" s="24"/>
      <c r="G19" s="32"/>
      <c r="H19" s="30"/>
      <c r="I19" s="32"/>
      <c r="J19" s="24"/>
      <c r="K19" s="32"/>
    </row>
    <row r="20" spans="1:11" ht="20.25" customHeight="1">
      <c r="A20" s="18" t="s">
        <v>103</v>
      </c>
      <c r="D20" s="23"/>
      <c r="E20" s="25">
        <v>128202359</v>
      </c>
      <c r="F20" s="24"/>
      <c r="G20" s="25">
        <v>121096366</v>
      </c>
      <c r="H20" s="25"/>
      <c r="I20" s="25">
        <v>5871698</v>
      </c>
      <c r="J20" s="25"/>
      <c r="K20" s="25">
        <v>6029941</v>
      </c>
    </row>
    <row r="21" spans="1:11" ht="20.25" customHeight="1">
      <c r="A21" s="18" t="s">
        <v>104</v>
      </c>
      <c r="D21" s="23"/>
      <c r="E21" s="25">
        <v>5379948</v>
      </c>
      <c r="F21" s="24"/>
      <c r="G21" s="25">
        <v>4946859</v>
      </c>
      <c r="H21" s="25"/>
      <c r="I21" s="25">
        <v>233874</v>
      </c>
      <c r="J21" s="25"/>
      <c r="K21" s="25">
        <v>196195</v>
      </c>
    </row>
    <row r="22" spans="1:11" ht="20.25" customHeight="1">
      <c r="A22" s="18" t="s">
        <v>105</v>
      </c>
      <c r="D22" s="23"/>
      <c r="E22" s="25">
        <v>7406994</v>
      </c>
      <c r="F22" s="24"/>
      <c r="G22" s="25">
        <v>7177179</v>
      </c>
      <c r="H22" s="25"/>
      <c r="I22" s="25">
        <v>575908</v>
      </c>
      <c r="J22" s="25"/>
      <c r="K22" s="25">
        <v>616214</v>
      </c>
    </row>
    <row r="23" spans="1:11" ht="20.25" customHeight="1">
      <c r="A23" s="26" t="s">
        <v>336</v>
      </c>
      <c r="D23" s="23"/>
      <c r="E23" s="25"/>
      <c r="F23" s="24"/>
      <c r="G23" s="25"/>
      <c r="H23" s="25"/>
      <c r="I23" s="25"/>
      <c r="J23" s="25"/>
      <c r="K23" s="25"/>
    </row>
    <row r="24" spans="1:11" ht="20.25" customHeight="1">
      <c r="A24" s="26" t="s">
        <v>106</v>
      </c>
      <c r="D24" s="23"/>
      <c r="E24" s="25">
        <v>41316</v>
      </c>
      <c r="F24" s="24"/>
      <c r="G24" s="25">
        <v>-1098061</v>
      </c>
      <c r="H24" s="25"/>
      <c r="I24" s="25">
        <v>0</v>
      </c>
      <c r="J24" s="25"/>
      <c r="K24" s="25">
        <v>0</v>
      </c>
    </row>
    <row r="25" spans="1:11" ht="20.25" customHeight="1">
      <c r="A25" s="26" t="s">
        <v>107</v>
      </c>
      <c r="D25" s="23"/>
      <c r="E25" s="25">
        <v>0</v>
      </c>
      <c r="F25" s="24"/>
      <c r="G25" s="25">
        <v>44829</v>
      </c>
      <c r="H25" s="25"/>
      <c r="I25" s="25">
        <v>750000</v>
      </c>
      <c r="J25" s="25"/>
      <c r="K25" s="25">
        <v>0</v>
      </c>
    </row>
    <row r="26" spans="1:11" ht="20.25" customHeight="1">
      <c r="A26" s="26" t="s">
        <v>108</v>
      </c>
      <c r="D26" s="23"/>
      <c r="E26" s="25">
        <v>0</v>
      </c>
      <c r="F26" s="24"/>
      <c r="G26" s="25">
        <v>41197</v>
      </c>
      <c r="H26" s="25"/>
      <c r="I26" s="25">
        <v>124845</v>
      </c>
      <c r="J26" s="25"/>
      <c r="K26" s="25">
        <v>15278</v>
      </c>
    </row>
    <row r="27" spans="1:11" ht="20.25" customHeight="1">
      <c r="A27" s="26" t="s">
        <v>109</v>
      </c>
      <c r="D27" s="23"/>
      <c r="E27" s="33">
        <v>703986</v>
      </c>
      <c r="F27" s="24"/>
      <c r="G27" s="33">
        <v>681391</v>
      </c>
      <c r="H27" s="25"/>
      <c r="I27" s="25">
        <v>7842</v>
      </c>
      <c r="J27" s="25"/>
      <c r="K27" s="25">
        <v>3021</v>
      </c>
    </row>
    <row r="28" spans="1:11" ht="20.25" customHeight="1">
      <c r="A28" s="26" t="s">
        <v>110</v>
      </c>
      <c r="D28" s="23"/>
      <c r="E28" s="33">
        <v>5364403</v>
      </c>
      <c r="F28" s="24"/>
      <c r="G28" s="33">
        <v>3787771</v>
      </c>
      <c r="H28" s="25"/>
      <c r="I28" s="25">
        <v>1289282</v>
      </c>
      <c r="J28" s="25"/>
      <c r="K28" s="25">
        <v>1244859</v>
      </c>
    </row>
    <row r="29" spans="1:11" ht="20.25" customHeight="1">
      <c r="A29" s="2" t="s">
        <v>111</v>
      </c>
      <c r="B29" s="2"/>
      <c r="D29" s="23"/>
      <c r="E29" s="29">
        <f>SUM(E20:E28)</f>
        <v>147099006</v>
      </c>
      <c r="F29" s="30"/>
      <c r="G29" s="29">
        <f>SUM(G20:G28)</f>
        <v>136677531</v>
      </c>
      <c r="H29" s="30"/>
      <c r="I29" s="29">
        <f>SUM(I20:I28)</f>
        <v>8853449</v>
      </c>
      <c r="J29" s="30"/>
      <c r="K29" s="29">
        <f>SUM(K20:K28)</f>
        <v>8105508</v>
      </c>
    </row>
    <row r="30" spans="1:11" ht="10.5" customHeight="1">
      <c r="A30" s="2"/>
      <c r="B30" s="2"/>
      <c r="D30" s="23"/>
      <c r="E30" s="31"/>
      <c r="F30" s="30"/>
      <c r="G30" s="31"/>
      <c r="H30" s="30"/>
      <c r="I30" s="31"/>
      <c r="J30" s="30"/>
      <c r="K30" s="31"/>
    </row>
    <row r="31" spans="1:11" ht="20.149999999999999" customHeight="1">
      <c r="A31" s="26" t="s">
        <v>112</v>
      </c>
      <c r="B31" s="2"/>
      <c r="D31" s="23"/>
      <c r="E31" s="31"/>
      <c r="F31" s="30"/>
      <c r="G31" s="31"/>
      <c r="H31" s="31"/>
      <c r="I31" s="31"/>
      <c r="J31" s="31"/>
      <c r="K31" s="31"/>
    </row>
    <row r="32" spans="1:11" ht="20.25" customHeight="1">
      <c r="A32" s="197" t="s">
        <v>113</v>
      </c>
      <c r="B32" s="198"/>
      <c r="C32" s="10">
        <v>4</v>
      </c>
      <c r="D32" s="23"/>
      <c r="E32" s="34">
        <v>-1087512</v>
      </c>
      <c r="F32" s="25"/>
      <c r="G32" s="34">
        <v>-336419</v>
      </c>
      <c r="H32" s="25"/>
      <c r="I32" s="34">
        <v>0</v>
      </c>
      <c r="J32" s="25"/>
      <c r="K32" s="34">
        <v>0</v>
      </c>
    </row>
    <row r="33" spans="1:11" ht="20.25" customHeight="1">
      <c r="A33" s="2" t="s">
        <v>114</v>
      </c>
      <c r="B33" s="2"/>
      <c r="D33" s="23"/>
      <c r="E33" s="25"/>
      <c r="F33" s="25"/>
      <c r="G33" s="25"/>
      <c r="H33" s="25"/>
      <c r="I33" s="35"/>
      <c r="J33" s="24"/>
      <c r="K33" s="35"/>
    </row>
    <row r="34" spans="1:11" s="38" customFormat="1" ht="20.25" customHeight="1">
      <c r="A34" s="2" t="s">
        <v>115</v>
      </c>
      <c r="B34" s="2"/>
      <c r="C34" s="36"/>
      <c r="D34" s="37"/>
      <c r="E34" s="31">
        <f>E17-E29+E32</f>
        <v>-2375135</v>
      </c>
      <c r="F34" s="30"/>
      <c r="G34" s="31">
        <f>G17-G29+G32</f>
        <v>4154260</v>
      </c>
      <c r="H34" s="30"/>
      <c r="I34" s="31">
        <f>I17-I29+I32</f>
        <v>-2319733</v>
      </c>
      <c r="J34" s="30"/>
      <c r="K34" s="31">
        <f>K17-K29+K32</f>
        <v>5992444</v>
      </c>
    </row>
    <row r="35" spans="1:11" ht="20.25" customHeight="1">
      <c r="A35" s="26" t="s">
        <v>116</v>
      </c>
      <c r="D35" s="23"/>
      <c r="E35" s="25">
        <v>429165</v>
      </c>
      <c r="F35" s="24"/>
      <c r="G35" s="25">
        <v>1158160</v>
      </c>
      <c r="H35" s="30"/>
      <c r="I35" s="117">
        <v>-165047</v>
      </c>
      <c r="J35" s="24"/>
      <c r="K35" s="25">
        <v>-239071</v>
      </c>
    </row>
    <row r="36" spans="1:11" ht="20.25" customHeight="1" thickBot="1">
      <c r="A36" s="2" t="s">
        <v>117</v>
      </c>
      <c r="B36" s="2"/>
      <c r="D36" s="23"/>
      <c r="E36" s="11">
        <f>E34-E35</f>
        <v>-2804300</v>
      </c>
      <c r="F36" s="30"/>
      <c r="G36" s="11">
        <f>G34-G35</f>
        <v>2996100</v>
      </c>
      <c r="H36" s="30"/>
      <c r="I36" s="11">
        <f>I34-I35</f>
        <v>-2154686</v>
      </c>
      <c r="J36" s="30"/>
      <c r="K36" s="11">
        <f>K34-K35</f>
        <v>6231515</v>
      </c>
    </row>
    <row r="37" spans="1:11" ht="10.5" customHeight="1" thickTop="1">
      <c r="A37" s="2"/>
      <c r="B37" s="2"/>
      <c r="D37" s="23"/>
      <c r="E37" s="31"/>
      <c r="F37" s="30"/>
      <c r="G37" s="31"/>
      <c r="H37" s="30"/>
      <c r="I37" s="31"/>
      <c r="J37" s="30"/>
      <c r="K37" s="31"/>
    </row>
    <row r="38" spans="1:11" ht="20.25" customHeight="1">
      <c r="A38" s="2" t="s">
        <v>118</v>
      </c>
      <c r="D38" s="23"/>
      <c r="E38" s="32"/>
      <c r="F38" s="24"/>
      <c r="G38" s="32"/>
      <c r="H38" s="24"/>
      <c r="I38" s="39"/>
      <c r="J38" s="24"/>
      <c r="K38" s="39"/>
    </row>
    <row r="39" spans="1:11" ht="20.25" customHeight="1">
      <c r="A39" s="26" t="s">
        <v>119</v>
      </c>
      <c r="D39" s="23"/>
      <c r="E39" s="25">
        <v>-2725261</v>
      </c>
      <c r="F39" s="24"/>
      <c r="G39" s="25">
        <v>2842049</v>
      </c>
      <c r="H39" s="24"/>
      <c r="I39" s="25">
        <v>-2154686</v>
      </c>
      <c r="J39" s="24"/>
      <c r="K39" s="25">
        <v>6231515</v>
      </c>
    </row>
    <row r="40" spans="1:11" ht="20.25" customHeight="1">
      <c r="A40" s="26" t="s">
        <v>120</v>
      </c>
      <c r="D40" s="23"/>
      <c r="E40" s="25">
        <v>-79039</v>
      </c>
      <c r="F40" s="24"/>
      <c r="G40" s="25">
        <v>154051</v>
      </c>
      <c r="H40" s="24"/>
      <c r="I40" s="34">
        <v>0</v>
      </c>
      <c r="J40" s="25"/>
      <c r="K40" s="34">
        <v>0</v>
      </c>
    </row>
    <row r="41" spans="1:11" ht="20.25" customHeight="1" thickBot="1">
      <c r="A41" s="2" t="s">
        <v>117</v>
      </c>
      <c r="B41" s="2"/>
      <c r="C41" s="253"/>
      <c r="D41" s="23"/>
      <c r="E41" s="11">
        <f>E36</f>
        <v>-2804300</v>
      </c>
      <c r="F41" s="30"/>
      <c r="G41" s="11">
        <f>G36</f>
        <v>2996100</v>
      </c>
      <c r="H41" s="30"/>
      <c r="I41" s="11">
        <f>I36</f>
        <v>-2154686</v>
      </c>
      <c r="J41" s="30"/>
      <c r="K41" s="11">
        <f>K36</f>
        <v>6231515</v>
      </c>
    </row>
    <row r="42" spans="1:11" ht="10.5" customHeight="1" thickTop="1">
      <c r="A42" s="2"/>
      <c r="B42" s="2"/>
      <c r="D42" s="23"/>
      <c r="E42" s="31"/>
      <c r="F42" s="30"/>
      <c r="G42" s="31"/>
      <c r="H42" s="30"/>
      <c r="I42" s="31"/>
      <c r="J42" s="30"/>
      <c r="K42" s="31"/>
    </row>
    <row r="43" spans="1:11" ht="20.25" customHeight="1" thickBot="1">
      <c r="A43" s="38" t="s">
        <v>121</v>
      </c>
      <c r="B43" s="2"/>
      <c r="C43" s="10">
        <v>9</v>
      </c>
      <c r="D43" s="37"/>
      <c r="E43" s="40">
        <v>-0.36</v>
      </c>
      <c r="F43" s="41"/>
      <c r="G43" s="40">
        <v>0.34</v>
      </c>
      <c r="H43" s="41"/>
      <c r="I43" s="40">
        <v>-0.27</v>
      </c>
      <c r="J43" s="41"/>
      <c r="K43" s="40">
        <v>0.72</v>
      </c>
    </row>
    <row r="44" spans="1:11" ht="20.25" customHeight="1" thickTop="1" thickBot="1">
      <c r="A44" s="38" t="s">
        <v>122</v>
      </c>
      <c r="B44" s="2"/>
      <c r="C44" s="10">
        <v>9</v>
      </c>
      <c r="D44" s="37"/>
      <c r="E44" s="40">
        <v>-0.36</v>
      </c>
      <c r="F44" s="41"/>
      <c r="G44" s="40">
        <v>0.34</v>
      </c>
      <c r="H44" s="41"/>
      <c r="I44" s="40">
        <v>-0.27</v>
      </c>
      <c r="J44" s="41"/>
      <c r="K44" s="40">
        <v>0.7</v>
      </c>
    </row>
    <row r="45" spans="1:11" ht="20.25" customHeight="1" thickTop="1">
      <c r="A45" s="2"/>
      <c r="B45" s="2"/>
      <c r="D45" s="23"/>
      <c r="E45" s="30"/>
      <c r="F45" s="30"/>
      <c r="G45" s="30"/>
      <c r="H45" s="30"/>
      <c r="I45" s="30"/>
      <c r="J45" s="30"/>
      <c r="K45" s="30"/>
    </row>
    <row r="46" spans="1:11" ht="20.25" customHeight="1">
      <c r="A46" s="3" t="s">
        <v>0</v>
      </c>
      <c r="B46" s="3"/>
      <c r="C46" s="3"/>
      <c r="D46" s="3"/>
      <c r="E46" s="3"/>
      <c r="F46" s="3"/>
      <c r="G46" s="3"/>
    </row>
    <row r="47" spans="1:11" ht="20.25" customHeight="1">
      <c r="A47" s="3" t="s">
        <v>1</v>
      </c>
      <c r="B47" s="3"/>
      <c r="C47" s="3"/>
      <c r="D47" s="3"/>
      <c r="E47" s="3"/>
      <c r="F47" s="3"/>
      <c r="G47" s="3"/>
    </row>
    <row r="48" spans="1:11" ht="20.25" customHeight="1">
      <c r="A48" s="4" t="s">
        <v>123</v>
      </c>
      <c r="B48" s="4"/>
      <c r="C48" s="16"/>
      <c r="D48" s="17"/>
      <c r="E48" s="17"/>
      <c r="F48" s="17"/>
      <c r="G48" s="17"/>
    </row>
    <row r="49" spans="1:11" ht="20.25" customHeight="1">
      <c r="I49" s="19"/>
      <c r="J49" s="20"/>
      <c r="K49" s="9" t="s">
        <v>3</v>
      </c>
    </row>
    <row r="50" spans="1:11" ht="20.25" customHeight="1">
      <c r="A50" s="2"/>
      <c r="B50" s="2"/>
      <c r="E50" s="257" t="s">
        <v>4</v>
      </c>
      <c r="F50" s="257"/>
      <c r="G50" s="257"/>
      <c r="H50" s="100"/>
      <c r="I50" s="257" t="s">
        <v>5</v>
      </c>
      <c r="J50" s="257"/>
      <c r="K50" s="257"/>
    </row>
    <row r="51" spans="1:11" ht="20.25" customHeight="1">
      <c r="A51" s="2"/>
      <c r="B51" s="2"/>
      <c r="E51" s="258" t="s">
        <v>6</v>
      </c>
      <c r="F51" s="258"/>
      <c r="G51" s="258"/>
      <c r="H51" s="100"/>
      <c r="I51" s="258" t="s">
        <v>6</v>
      </c>
      <c r="J51" s="258"/>
      <c r="K51" s="258"/>
    </row>
    <row r="52" spans="1:11" ht="20.25" customHeight="1">
      <c r="A52" s="2"/>
      <c r="B52" s="2"/>
      <c r="E52" s="259" t="s">
        <v>92</v>
      </c>
      <c r="F52" s="259"/>
      <c r="G52" s="259"/>
      <c r="H52" s="21"/>
      <c r="I52" s="259" t="s">
        <v>92</v>
      </c>
      <c r="J52" s="259"/>
      <c r="K52" s="259"/>
    </row>
    <row r="53" spans="1:11" ht="20.25" customHeight="1">
      <c r="A53" s="15"/>
      <c r="B53" s="15"/>
      <c r="C53" s="15"/>
      <c r="E53" s="260" t="s">
        <v>8</v>
      </c>
      <c r="F53" s="260"/>
      <c r="G53" s="260"/>
      <c r="H53" s="21"/>
      <c r="I53" s="260" t="s">
        <v>8</v>
      </c>
      <c r="J53" s="260"/>
      <c r="K53" s="260"/>
    </row>
    <row r="54" spans="1:11" ht="20.25" customHeight="1">
      <c r="A54" s="2"/>
      <c r="B54" s="2"/>
      <c r="C54" s="105" t="s">
        <v>10</v>
      </c>
      <c r="E54" s="13" t="s">
        <v>93</v>
      </c>
      <c r="F54" s="21"/>
      <c r="G54" s="13" t="s">
        <v>94</v>
      </c>
      <c r="H54" s="21"/>
      <c r="I54" s="13" t="s">
        <v>93</v>
      </c>
      <c r="J54" s="21"/>
      <c r="K54" s="13" t="s">
        <v>94</v>
      </c>
    </row>
    <row r="55" spans="1:11" ht="9" customHeight="1">
      <c r="A55" s="2"/>
      <c r="B55" s="2"/>
      <c r="E55" s="42"/>
      <c r="F55" s="21"/>
      <c r="G55" s="42"/>
      <c r="H55" s="21"/>
      <c r="I55" s="42"/>
      <c r="J55" s="21"/>
      <c r="K55" s="42"/>
    </row>
    <row r="56" spans="1:11" ht="20.25" customHeight="1">
      <c r="A56" s="2" t="s">
        <v>117</v>
      </c>
      <c r="D56" s="23"/>
      <c r="E56" s="31">
        <f>E36</f>
        <v>-2804300</v>
      </c>
      <c r="F56" s="31"/>
      <c r="G56" s="31">
        <f>G36</f>
        <v>2996100</v>
      </c>
      <c r="H56" s="31"/>
      <c r="I56" s="31">
        <f>I36</f>
        <v>-2154686</v>
      </c>
      <c r="J56" s="31"/>
      <c r="K56" s="31">
        <f>K36</f>
        <v>6231515</v>
      </c>
    </row>
    <row r="57" spans="1:11" ht="9" customHeight="1">
      <c r="A57" s="2"/>
      <c r="D57" s="23"/>
      <c r="E57" s="31"/>
      <c r="F57" s="31"/>
      <c r="G57" s="31"/>
      <c r="H57" s="31"/>
      <c r="I57" s="31"/>
      <c r="J57" s="31"/>
      <c r="K57" s="31"/>
    </row>
    <row r="58" spans="1:11" ht="20.25" customHeight="1">
      <c r="A58" s="2" t="s">
        <v>124</v>
      </c>
      <c r="D58" s="23"/>
      <c r="E58" s="31"/>
      <c r="F58" s="31"/>
      <c r="G58" s="31"/>
      <c r="H58" s="31"/>
      <c r="I58" s="31"/>
      <c r="J58" s="31"/>
      <c r="K58" s="31"/>
    </row>
    <row r="59" spans="1:11" ht="20.25" customHeight="1">
      <c r="A59" s="22" t="s">
        <v>125</v>
      </c>
      <c r="D59" s="23"/>
      <c r="E59" s="25"/>
      <c r="F59" s="25"/>
      <c r="G59" s="25"/>
      <c r="H59" s="25"/>
      <c r="I59" s="25"/>
      <c r="J59" s="25"/>
      <c r="K59" s="25"/>
    </row>
    <row r="60" spans="1:11" ht="20.25" customHeight="1">
      <c r="A60" s="22" t="s">
        <v>126</v>
      </c>
      <c r="D60" s="23"/>
      <c r="E60" s="25"/>
      <c r="F60" s="25"/>
      <c r="G60" s="25"/>
      <c r="H60" s="25"/>
      <c r="I60" s="25"/>
      <c r="J60" s="25"/>
      <c r="K60" s="25"/>
    </row>
    <row r="61" spans="1:11" ht="20.25" customHeight="1">
      <c r="A61" t="s">
        <v>127</v>
      </c>
      <c r="D61" s="23"/>
      <c r="E61" s="25">
        <v>-3174898</v>
      </c>
      <c r="F61" s="25"/>
      <c r="G61" s="25">
        <v>-3466177</v>
      </c>
      <c r="H61" s="25"/>
      <c r="I61" s="33">
        <v>0</v>
      </c>
      <c r="J61" s="25"/>
      <c r="K61" s="33">
        <v>0</v>
      </c>
    </row>
    <row r="62" spans="1:11" ht="20.25" customHeight="1">
      <c r="A62" t="s">
        <v>337</v>
      </c>
      <c r="D62" s="23"/>
      <c r="E62" s="25"/>
      <c r="F62" s="25"/>
      <c r="G62" s="25"/>
      <c r="H62" s="25"/>
      <c r="I62" s="33"/>
      <c r="J62" s="25"/>
      <c r="K62" s="33"/>
    </row>
    <row r="63" spans="1:11" ht="20.25" customHeight="1">
      <c r="A63" t="s">
        <v>128</v>
      </c>
      <c r="D63" s="23"/>
      <c r="E63" s="25">
        <v>43762</v>
      </c>
      <c r="F63" s="25"/>
      <c r="G63" s="33">
        <v>0</v>
      </c>
      <c r="H63" s="25"/>
      <c r="I63" s="33">
        <v>0</v>
      </c>
      <c r="J63" s="25"/>
      <c r="K63" s="33">
        <v>0</v>
      </c>
    </row>
    <row r="64" spans="1:11" ht="20.25" customHeight="1">
      <c r="A64" t="s">
        <v>129</v>
      </c>
      <c r="D64" s="23"/>
      <c r="E64" s="33">
        <v>-357568</v>
      </c>
      <c r="F64" s="25"/>
      <c r="G64" s="33">
        <v>1575022</v>
      </c>
      <c r="H64" s="25"/>
      <c r="I64" s="33">
        <v>-6676</v>
      </c>
      <c r="J64" s="25"/>
      <c r="K64" s="33">
        <v>39579</v>
      </c>
    </row>
    <row r="65" spans="1:11" ht="20.25" customHeight="1">
      <c r="A65" t="s">
        <v>130</v>
      </c>
      <c r="D65" s="23"/>
      <c r="E65" s="33"/>
      <c r="F65" s="25"/>
      <c r="G65" s="33"/>
      <c r="H65" s="25"/>
      <c r="I65" s="33"/>
      <c r="J65" s="25"/>
      <c r="K65" s="33"/>
    </row>
    <row r="66" spans="1:11" ht="20.25" customHeight="1">
      <c r="A66" s="197" t="s">
        <v>131</v>
      </c>
      <c r="B66" s="198"/>
      <c r="D66" s="23"/>
      <c r="E66" s="33"/>
      <c r="F66" s="25"/>
      <c r="G66" s="33"/>
      <c r="H66" s="25"/>
      <c r="I66" s="33"/>
      <c r="J66" s="25"/>
      <c r="K66" s="33"/>
    </row>
    <row r="67" spans="1:11" ht="20.25" customHeight="1">
      <c r="A67" s="197" t="s">
        <v>132</v>
      </c>
      <c r="B67" s="198"/>
      <c r="C67" s="10">
        <v>4</v>
      </c>
      <c r="D67" s="23"/>
      <c r="E67" s="33">
        <v>-630133</v>
      </c>
      <c r="F67" s="25"/>
      <c r="G67" s="33">
        <v>153312</v>
      </c>
      <c r="H67" s="25"/>
      <c r="I67" s="33">
        <v>0</v>
      </c>
      <c r="J67" s="25"/>
      <c r="K67" s="33">
        <v>0</v>
      </c>
    </row>
    <row r="68" spans="1:11" ht="20.25" customHeight="1">
      <c r="A68" s="26" t="s">
        <v>133</v>
      </c>
      <c r="D68" s="23"/>
    </row>
    <row r="69" spans="1:11" ht="20.25" customHeight="1">
      <c r="A69" s="26" t="s">
        <v>134</v>
      </c>
      <c r="B69" s="26"/>
      <c r="D69" s="23"/>
      <c r="E69" s="43">
        <v>37847</v>
      </c>
      <c r="F69" s="25"/>
      <c r="G69" s="43">
        <v>-25658</v>
      </c>
      <c r="H69" s="25"/>
      <c r="I69" s="44">
        <v>1335</v>
      </c>
      <c r="J69" s="45"/>
      <c r="K69" s="44">
        <v>-7916</v>
      </c>
    </row>
    <row r="70" spans="1:11" ht="20.25" customHeight="1">
      <c r="A70" s="46" t="s">
        <v>135</v>
      </c>
      <c r="B70" s="26"/>
      <c r="D70" s="23"/>
      <c r="E70" s="25"/>
      <c r="F70" s="25"/>
      <c r="G70" s="25"/>
      <c r="H70" s="25"/>
      <c r="I70" s="33"/>
      <c r="J70" s="25"/>
      <c r="K70" s="33"/>
    </row>
    <row r="71" spans="1:11" ht="20.25" customHeight="1">
      <c r="A71" s="46" t="s">
        <v>126</v>
      </c>
      <c r="B71" s="15"/>
      <c r="C71" s="36"/>
      <c r="D71" s="37"/>
      <c r="E71" s="5">
        <f>SUM(E59:E69)</f>
        <v>-4080990</v>
      </c>
      <c r="F71" s="30"/>
      <c r="G71" s="5">
        <f>SUM(G59:G69)</f>
        <v>-1763501</v>
      </c>
      <c r="H71" s="30"/>
      <c r="I71" s="5">
        <f>SUM(I59:I69)</f>
        <v>-5341</v>
      </c>
      <c r="J71" s="30"/>
      <c r="K71" s="5">
        <f>SUM(K59:K69)</f>
        <v>31663</v>
      </c>
    </row>
    <row r="72" spans="1:11" ht="20.25" customHeight="1">
      <c r="A72" s="46"/>
      <c r="B72" s="15"/>
      <c r="C72" s="36"/>
      <c r="D72" s="37"/>
      <c r="E72" s="31"/>
      <c r="F72" s="30"/>
      <c r="G72" s="31"/>
      <c r="H72" s="30"/>
      <c r="I72" s="31"/>
      <c r="J72" s="30"/>
      <c r="K72" s="31"/>
    </row>
    <row r="73" spans="1:11" ht="20.25" customHeight="1">
      <c r="A73" s="22" t="s">
        <v>136</v>
      </c>
      <c r="D73" s="23"/>
      <c r="E73" s="25"/>
      <c r="F73" s="25"/>
      <c r="G73" s="25"/>
      <c r="H73" s="25"/>
      <c r="I73" s="25"/>
      <c r="J73" s="25"/>
      <c r="K73" s="25"/>
    </row>
    <row r="74" spans="1:11" ht="20.25" customHeight="1">
      <c r="A74" s="22" t="s">
        <v>126</v>
      </c>
      <c r="D74" s="23"/>
      <c r="E74" s="25"/>
      <c r="F74" s="25"/>
      <c r="G74" s="25"/>
      <c r="H74" s="25"/>
      <c r="I74" s="25"/>
      <c r="J74" s="25"/>
      <c r="K74" s="25"/>
    </row>
    <row r="75" spans="1:11" ht="20.25" customHeight="1">
      <c r="A75" s="26" t="s">
        <v>137</v>
      </c>
      <c r="B75" s="26"/>
      <c r="D75" s="23"/>
      <c r="E75" s="25"/>
      <c r="F75" s="25"/>
      <c r="G75" s="25"/>
      <c r="H75" s="25"/>
      <c r="I75" s="25"/>
      <c r="J75" s="25"/>
      <c r="K75" s="25"/>
    </row>
    <row r="76" spans="1:11" ht="20.25" customHeight="1">
      <c r="A76" s="26" t="s">
        <v>138</v>
      </c>
      <c r="B76" s="26"/>
      <c r="D76" s="23"/>
      <c r="E76" s="25">
        <v>-332055</v>
      </c>
      <c r="F76" s="25"/>
      <c r="G76" s="25">
        <v>1162567</v>
      </c>
      <c r="H76" s="25"/>
      <c r="I76" s="25">
        <v>-14000</v>
      </c>
      <c r="J76" s="25"/>
      <c r="K76" s="25">
        <v>13000</v>
      </c>
    </row>
    <row r="77" spans="1:11" ht="20.25" customHeight="1">
      <c r="A77" s="26" t="s">
        <v>338</v>
      </c>
      <c r="B77" s="2"/>
      <c r="D77" s="23"/>
    </row>
    <row r="78" spans="1:11" ht="20.25" customHeight="1">
      <c r="A78" s="26" t="s">
        <v>139</v>
      </c>
      <c r="B78" s="2"/>
      <c r="D78" s="23"/>
      <c r="E78" s="33">
        <v>-5538</v>
      </c>
      <c r="F78" s="30"/>
      <c r="G78" s="33">
        <v>624</v>
      </c>
      <c r="H78" s="30"/>
      <c r="I78" s="25">
        <v>0</v>
      </c>
      <c r="J78" s="25"/>
      <c r="K78" s="25">
        <v>0</v>
      </c>
    </row>
    <row r="79" spans="1:11" ht="20.25" customHeight="1">
      <c r="A79" s="199" t="s">
        <v>140</v>
      </c>
      <c r="B79" s="200"/>
      <c r="D79" s="23"/>
      <c r="E79" s="33"/>
      <c r="F79" s="30"/>
      <c r="G79" s="33"/>
      <c r="H79" s="30"/>
      <c r="I79" s="25"/>
      <c r="J79" s="25"/>
      <c r="K79" s="25"/>
    </row>
    <row r="80" spans="1:11" ht="20.25" customHeight="1">
      <c r="A80" s="197" t="s">
        <v>141</v>
      </c>
      <c r="B80" s="200"/>
      <c r="C80" s="10">
        <v>4</v>
      </c>
      <c r="D80" s="23"/>
      <c r="E80" s="33">
        <v>251601</v>
      </c>
      <c r="F80" s="30"/>
      <c r="G80" s="33">
        <v>145567</v>
      </c>
      <c r="H80" s="30"/>
      <c r="I80" s="25">
        <v>0</v>
      </c>
      <c r="J80" s="25"/>
      <c r="K80" s="25">
        <v>0</v>
      </c>
    </row>
    <row r="81" spans="1:11" ht="20.25" customHeight="1">
      <c r="A81" s="26" t="s">
        <v>142</v>
      </c>
      <c r="B81" s="2"/>
      <c r="D81" s="23"/>
    </row>
    <row r="82" spans="1:11" ht="20.25" customHeight="1">
      <c r="A82" s="26" t="s">
        <v>143</v>
      </c>
      <c r="B82" s="2"/>
      <c r="D82" s="23"/>
      <c r="E82" s="34">
        <v>-54032</v>
      </c>
      <c r="F82" s="30"/>
      <c r="G82" s="34">
        <v>-125666</v>
      </c>
      <c r="H82" s="30"/>
      <c r="I82" s="25">
        <v>2800</v>
      </c>
      <c r="J82" s="25"/>
      <c r="K82" s="25">
        <v>-2600</v>
      </c>
    </row>
    <row r="83" spans="1:11" ht="20.25" customHeight="1">
      <c r="A83" s="46" t="s">
        <v>144</v>
      </c>
      <c r="B83" s="2"/>
      <c r="D83" s="23"/>
      <c r="F83" s="30"/>
      <c r="H83" s="30"/>
      <c r="I83" s="47"/>
      <c r="J83" s="25"/>
      <c r="K83" s="47"/>
    </row>
    <row r="84" spans="1:11" ht="20.25" customHeight="1">
      <c r="A84" s="46" t="s">
        <v>126</v>
      </c>
      <c r="B84" s="2"/>
      <c r="D84" s="23"/>
      <c r="E84" s="5">
        <f>SUM(E75:E82)</f>
        <v>-140024</v>
      </c>
      <c r="F84" s="30"/>
      <c r="G84" s="5">
        <f>SUM(G75:G82)</f>
        <v>1183092</v>
      </c>
      <c r="H84" s="30"/>
      <c r="I84" s="5">
        <f>SUM(I75:I82)</f>
        <v>-11200</v>
      </c>
      <c r="J84" s="30"/>
      <c r="K84" s="5">
        <f>SUM(K75:K82)</f>
        <v>10400</v>
      </c>
    </row>
    <row r="85" spans="1:11" ht="20.25" customHeight="1">
      <c r="A85" s="2" t="s">
        <v>145</v>
      </c>
      <c r="B85" s="2"/>
      <c r="D85" s="23"/>
      <c r="E85" s="25"/>
      <c r="F85" s="24"/>
      <c r="G85" s="25"/>
      <c r="H85" s="25"/>
      <c r="I85" s="25"/>
      <c r="J85" s="25"/>
      <c r="K85" s="25"/>
    </row>
    <row r="86" spans="1:11" ht="20.25" customHeight="1">
      <c r="A86" s="2" t="s">
        <v>146</v>
      </c>
      <c r="B86" s="2"/>
      <c r="D86" s="23"/>
      <c r="E86" s="5">
        <f>E84+E71</f>
        <v>-4221014</v>
      </c>
      <c r="F86" s="30"/>
      <c r="G86" s="5">
        <f>G84+G71</f>
        <v>-580409</v>
      </c>
      <c r="H86" s="31"/>
      <c r="I86" s="5">
        <f>I84+I71</f>
        <v>-16541</v>
      </c>
      <c r="J86" s="31"/>
      <c r="K86" s="5">
        <f>K84+K71</f>
        <v>42063</v>
      </c>
    </row>
    <row r="87" spans="1:11" ht="20.25" customHeight="1">
      <c r="A87" s="2" t="s">
        <v>147</v>
      </c>
      <c r="B87" s="2"/>
      <c r="D87" s="23"/>
      <c r="E87" s="31"/>
      <c r="F87" s="30"/>
      <c r="G87" s="31"/>
      <c r="H87" s="31"/>
      <c r="I87" s="31"/>
      <c r="J87" s="31"/>
      <c r="K87" s="31"/>
    </row>
    <row r="88" spans="1:11" ht="20.25" customHeight="1" thickBot="1">
      <c r="A88" s="2" t="s">
        <v>148</v>
      </c>
      <c r="D88" s="23"/>
      <c r="E88" s="48">
        <f>E56+E86</f>
        <v>-7025314</v>
      </c>
      <c r="F88" s="30"/>
      <c r="G88" s="48">
        <f>G56+G86</f>
        <v>2415691</v>
      </c>
      <c r="H88" s="31"/>
      <c r="I88" s="48">
        <f>I56+I86</f>
        <v>-2171227</v>
      </c>
      <c r="J88" s="31"/>
      <c r="K88" s="48">
        <f>K56+K86</f>
        <v>6273578</v>
      </c>
    </row>
    <row r="89" spans="1:11" ht="20.25" customHeight="1" thickTop="1">
      <c r="D89" s="23"/>
      <c r="E89" s="35"/>
      <c r="F89" s="35"/>
      <c r="G89" s="35"/>
      <c r="H89" s="35"/>
      <c r="I89" s="27"/>
      <c r="J89" s="25"/>
      <c r="K89" s="27"/>
    </row>
    <row r="90" spans="1:11" ht="20.25" customHeight="1">
      <c r="A90" s="3" t="s">
        <v>0</v>
      </c>
      <c r="B90" s="3"/>
      <c r="C90" s="3"/>
      <c r="D90" s="3"/>
      <c r="E90" s="3"/>
      <c r="F90" s="3"/>
      <c r="G90" s="3"/>
    </row>
    <row r="91" spans="1:11" ht="20.25" customHeight="1">
      <c r="A91" s="3" t="s">
        <v>1</v>
      </c>
      <c r="B91" s="3"/>
      <c r="C91" s="3"/>
      <c r="D91" s="3"/>
      <c r="E91" s="3"/>
      <c r="F91" s="3"/>
      <c r="G91" s="3"/>
    </row>
    <row r="92" spans="1:11" ht="20.25" customHeight="1">
      <c r="A92" s="4" t="s">
        <v>123</v>
      </c>
      <c r="B92" s="4"/>
      <c r="C92" s="16"/>
      <c r="D92" s="17"/>
      <c r="E92" s="17"/>
      <c r="F92" s="17"/>
      <c r="G92" s="17"/>
    </row>
    <row r="93" spans="1:11" ht="20.25" customHeight="1">
      <c r="I93" s="19"/>
      <c r="J93" s="20"/>
      <c r="K93" s="9" t="s">
        <v>3</v>
      </c>
    </row>
    <row r="94" spans="1:11" ht="20.25" customHeight="1">
      <c r="A94" s="2"/>
      <c r="B94" s="2"/>
      <c r="E94" s="257" t="s">
        <v>4</v>
      </c>
      <c r="F94" s="257"/>
      <c r="G94" s="257"/>
      <c r="H94" s="100"/>
      <c r="I94" s="257" t="s">
        <v>5</v>
      </c>
      <c r="J94" s="257"/>
      <c r="K94" s="257"/>
    </row>
    <row r="95" spans="1:11" ht="20.25" customHeight="1">
      <c r="A95" s="2"/>
      <c r="B95" s="2"/>
      <c r="E95" s="258" t="s">
        <v>6</v>
      </c>
      <c r="F95" s="258"/>
      <c r="G95" s="258"/>
      <c r="H95" s="100"/>
      <c r="I95" s="258" t="s">
        <v>6</v>
      </c>
      <c r="J95" s="258"/>
      <c r="K95" s="258"/>
    </row>
    <row r="96" spans="1:11" ht="20.25" customHeight="1">
      <c r="A96" s="2"/>
      <c r="B96" s="2"/>
      <c r="E96" s="259" t="s">
        <v>92</v>
      </c>
      <c r="F96" s="259"/>
      <c r="G96" s="259"/>
      <c r="H96" s="21"/>
      <c r="I96" s="259" t="s">
        <v>92</v>
      </c>
      <c r="J96" s="259"/>
      <c r="K96" s="259"/>
    </row>
    <row r="97" spans="1:11" ht="20.25" customHeight="1">
      <c r="A97" s="15"/>
      <c r="B97" s="15"/>
      <c r="C97" s="15"/>
      <c r="E97" s="260" t="s">
        <v>8</v>
      </c>
      <c r="F97" s="260"/>
      <c r="G97" s="260"/>
      <c r="H97" s="21"/>
      <c r="I97" s="260" t="s">
        <v>8</v>
      </c>
      <c r="J97" s="260"/>
      <c r="K97" s="260"/>
    </row>
    <row r="98" spans="1:11" ht="20.25" customHeight="1">
      <c r="A98" s="2"/>
      <c r="B98" s="2"/>
      <c r="E98" s="13" t="s">
        <v>93</v>
      </c>
      <c r="F98" s="21"/>
      <c r="G98" s="13" t="s">
        <v>94</v>
      </c>
      <c r="H98" s="21"/>
      <c r="I98" s="13" t="s">
        <v>93</v>
      </c>
      <c r="J98" s="21"/>
      <c r="K98" s="13" t="s">
        <v>94</v>
      </c>
    </row>
    <row r="99" spans="1:11" ht="20.25" customHeight="1">
      <c r="A99" s="2" t="s">
        <v>147</v>
      </c>
      <c r="B99" s="2"/>
      <c r="D99" s="23"/>
      <c r="E99" s="31"/>
      <c r="F99" s="30"/>
      <c r="G99" s="31"/>
      <c r="H99" s="30"/>
      <c r="I99" s="31"/>
      <c r="J99" s="30"/>
      <c r="K99" s="31"/>
    </row>
    <row r="100" spans="1:11" ht="20.25" customHeight="1">
      <c r="A100" s="2" t="s">
        <v>149</v>
      </c>
      <c r="B100" s="2"/>
      <c r="D100" s="23"/>
      <c r="E100" s="31"/>
      <c r="F100" s="30"/>
      <c r="G100" s="31"/>
      <c r="H100" s="30"/>
      <c r="I100" s="31"/>
      <c r="J100" s="30"/>
      <c r="K100" s="31"/>
    </row>
    <row r="101" spans="1:11" ht="20.25" customHeight="1">
      <c r="A101" s="26" t="s">
        <v>119</v>
      </c>
      <c r="D101" s="23"/>
      <c r="E101" s="25">
        <v>-6944926</v>
      </c>
      <c r="F101" s="25"/>
      <c r="G101" s="25">
        <v>2688877</v>
      </c>
      <c r="H101"/>
      <c r="I101" s="49">
        <v>-2171227</v>
      </c>
      <c r="J101"/>
      <c r="K101" s="49">
        <v>6273578</v>
      </c>
    </row>
    <row r="102" spans="1:11" ht="20.25" customHeight="1">
      <c r="A102" s="26" t="s">
        <v>120</v>
      </c>
      <c r="B102" s="2"/>
      <c r="D102" s="23"/>
      <c r="E102" s="44">
        <v>-80388</v>
      </c>
      <c r="F102" s="24"/>
      <c r="G102" s="44">
        <v>-273186</v>
      </c>
      <c r="H102" s="30"/>
      <c r="I102" s="44">
        <v>0</v>
      </c>
      <c r="J102" s="50"/>
      <c r="K102" s="44">
        <v>0</v>
      </c>
    </row>
    <row r="103" spans="1:11" ht="20.25" customHeight="1">
      <c r="A103" s="2" t="s">
        <v>147</v>
      </c>
      <c r="B103" s="2"/>
      <c r="D103" s="23"/>
      <c r="E103" s="33"/>
      <c r="F103" s="24"/>
      <c r="G103" s="33"/>
      <c r="H103" s="30"/>
      <c r="I103" s="33"/>
      <c r="J103" s="50"/>
      <c r="K103" s="33"/>
    </row>
    <row r="104" spans="1:11" ht="20.25" customHeight="1" thickBot="1">
      <c r="A104" s="2" t="s">
        <v>150</v>
      </c>
      <c r="D104" s="23"/>
      <c r="E104" s="48">
        <f>SUM(E101:E102)</f>
        <v>-7025314</v>
      </c>
      <c r="F104" s="30"/>
      <c r="G104" s="48">
        <f>SUM(G101:G102)</f>
        <v>2415691</v>
      </c>
      <c r="H104" s="30"/>
      <c r="I104" s="48">
        <f>SUM(I101:I102)</f>
        <v>-2171227</v>
      </c>
      <c r="J104" s="30"/>
      <c r="K104" s="48">
        <f>SUM(K101:K102)</f>
        <v>6273578</v>
      </c>
    </row>
    <row r="105" spans="1:11" ht="20.25" customHeight="1" thickTop="1">
      <c r="A105" s="2"/>
      <c r="D105" s="23"/>
      <c r="E105" s="31"/>
      <c r="F105" s="25"/>
      <c r="G105" s="31"/>
      <c r="H105" s="25"/>
      <c r="I105" s="31"/>
      <c r="J105" s="24"/>
      <c r="K105" s="31"/>
    </row>
  </sheetData>
  <mergeCells count="24">
    <mergeCell ref="E95:G95"/>
    <mergeCell ref="I95:K95"/>
    <mergeCell ref="E96:G96"/>
    <mergeCell ref="I96:K96"/>
    <mergeCell ref="E97:G97"/>
    <mergeCell ref="I97:K97"/>
    <mergeCell ref="E52:G52"/>
    <mergeCell ref="I52:K52"/>
    <mergeCell ref="E53:G53"/>
    <mergeCell ref="I53:K53"/>
    <mergeCell ref="E94:G94"/>
    <mergeCell ref="I94:K94"/>
    <mergeCell ref="E8:G8"/>
    <mergeCell ref="I8:K8"/>
    <mergeCell ref="E50:G50"/>
    <mergeCell ref="I50:K50"/>
    <mergeCell ref="E51:G51"/>
    <mergeCell ref="I51:K51"/>
    <mergeCell ref="E5:G5"/>
    <mergeCell ref="I5:K5"/>
    <mergeCell ref="E6:G6"/>
    <mergeCell ref="I6:K6"/>
    <mergeCell ref="E7:G7"/>
    <mergeCell ref="I7:K7"/>
  </mergeCells>
  <pageMargins left="0.7" right="0.7" top="0.48" bottom="0.5" header="0.5" footer="0.5"/>
  <pageSetup paperSize="9" scale="83" firstPageNumber="6" fitToHeight="2" orientation="portrait" useFirstPageNumber="1" r:id="rId1"/>
  <headerFooter>
    <oddFooter>&amp;L The accompanying notes form an integral part of the interim financial statements.
&amp;C&amp;P</oddFooter>
  </headerFooter>
  <rowBreaks count="2" manualBreakCount="2">
    <brk id="45" max="16383" man="1"/>
    <brk id="89" max="16383" man="1"/>
  </rowBreaks>
  <customProperties>
    <customPr name="EpmWorksheetKeyString_GUID" r:id="rId2"/>
  </customProperties>
  <ignoredErrors>
    <ignoredError sqref="F9 H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1"/>
  <sheetViews>
    <sheetView view="pageBreakPreview" zoomScaleNormal="55" zoomScaleSheetLayoutView="100" workbookViewId="0">
      <selection activeCell="AD24" sqref="AD24"/>
    </sheetView>
  </sheetViews>
  <sheetFormatPr defaultColWidth="8.81640625" defaultRowHeight="14"/>
  <cols>
    <col min="1" max="1" width="43.1796875" style="126" customWidth="1"/>
    <col min="2" max="2" width="6.81640625" style="126" customWidth="1"/>
    <col min="3" max="3" width="11.1796875" style="126" bestFit="1" customWidth="1"/>
    <col min="4" max="4" width="1" style="126" customWidth="1"/>
    <col min="5" max="5" width="16" style="126" bestFit="1" customWidth="1"/>
    <col min="6" max="6" width="1" style="126" customWidth="1"/>
    <col min="7" max="7" width="11" style="126" bestFit="1" customWidth="1"/>
    <col min="8" max="8" width="1" style="126" customWidth="1"/>
    <col min="9" max="9" width="18.1796875" style="126" bestFit="1" customWidth="1"/>
    <col min="10" max="10" width="1" style="126" customWidth="1"/>
    <col min="11" max="11" width="14.1796875" style="126" bestFit="1" customWidth="1"/>
    <col min="12" max="12" width="1" style="126" customWidth="1"/>
    <col min="13" max="13" width="9.54296875" style="126" bestFit="1" customWidth="1"/>
    <col min="14" max="14" width="1" style="126" customWidth="1"/>
    <col min="15" max="15" width="14.1796875" style="126" bestFit="1" customWidth="1"/>
    <col min="16" max="16" width="1" style="126" customWidth="1"/>
    <col min="17" max="17" width="12.81640625" style="126" bestFit="1" customWidth="1"/>
    <col min="18" max="18" width="1" style="126" customWidth="1"/>
    <col min="19" max="19" width="14.453125" style="126" customWidth="1"/>
    <col min="20" max="20" width="1" style="126" customWidth="1"/>
    <col min="21" max="21" width="13.81640625" style="126" customWidth="1"/>
    <col min="22" max="22" width="1" style="126" customWidth="1"/>
    <col min="23" max="23" width="18.54296875" style="126" customWidth="1"/>
    <col min="24" max="24" width="1" style="126" customWidth="1"/>
    <col min="25" max="25" width="13" style="126" customWidth="1"/>
    <col min="26" max="26" width="1" style="126" customWidth="1"/>
    <col min="27" max="27" width="15.1796875" style="126" customWidth="1"/>
    <col min="28" max="28" width="1" style="126" customWidth="1"/>
    <col min="29" max="29" width="14" style="126" customWidth="1"/>
    <col min="30" max="30" width="1" style="126" customWidth="1"/>
    <col min="31" max="31" width="12.81640625" style="126" bestFit="1" customWidth="1"/>
    <col min="32" max="32" width="1" style="126" customWidth="1"/>
    <col min="33" max="33" width="19" style="126" bestFit="1" customWidth="1"/>
    <col min="34" max="34" width="1" style="126" customWidth="1"/>
    <col min="35" max="35" width="14" style="126" customWidth="1"/>
    <col min="36" max="36" width="1" style="126" customWidth="1"/>
    <col min="37" max="37" width="13.1796875" style="126" customWidth="1"/>
    <col min="38" max="16384" width="8.81640625" style="126"/>
  </cols>
  <sheetData>
    <row r="1" spans="1:37" ht="18" customHeight="1">
      <c r="A1" s="145" t="s">
        <v>151</v>
      </c>
      <c r="B1" s="146"/>
      <c r="C1" s="147"/>
      <c r="D1" s="147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  <c r="AB1" s="148"/>
      <c r="AC1" s="148"/>
      <c r="AD1" s="148"/>
      <c r="AE1" s="148"/>
      <c r="AF1" s="148"/>
      <c r="AG1" s="148"/>
      <c r="AH1" s="148"/>
      <c r="AI1" s="148"/>
      <c r="AJ1" s="148"/>
      <c r="AK1" s="148"/>
    </row>
    <row r="2" spans="1:37" ht="18" customHeight="1">
      <c r="A2" s="145" t="s">
        <v>152</v>
      </c>
      <c r="B2" s="146"/>
      <c r="C2" s="147"/>
      <c r="D2" s="147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  <c r="AD2" s="148"/>
      <c r="AE2" s="148"/>
      <c r="AF2" s="148"/>
      <c r="AG2" s="148"/>
      <c r="AH2" s="148"/>
      <c r="AI2" s="148"/>
      <c r="AJ2" s="148"/>
      <c r="AK2" s="148"/>
    </row>
    <row r="3" spans="1:37" ht="17.149999999999999" customHeight="1">
      <c r="A3" s="149" t="s">
        <v>153</v>
      </c>
      <c r="B3" s="150"/>
      <c r="C3" s="151"/>
      <c r="D3" s="151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51"/>
      <c r="P3" s="151"/>
      <c r="Q3" s="148"/>
      <c r="R3" s="148"/>
      <c r="S3" s="151"/>
      <c r="T3" s="148"/>
      <c r="U3" s="148"/>
      <c r="V3" s="148"/>
      <c r="W3" s="151"/>
      <c r="X3" s="151"/>
      <c r="Y3" s="151"/>
      <c r="Z3" s="148"/>
      <c r="AA3" s="148"/>
      <c r="AB3" s="148"/>
      <c r="AC3" s="148"/>
      <c r="AD3" s="148"/>
      <c r="AE3" s="148"/>
      <c r="AF3" s="148"/>
      <c r="AG3" s="148"/>
      <c r="AH3" s="148"/>
      <c r="AI3" s="148"/>
      <c r="AJ3" s="148"/>
      <c r="AK3" s="148"/>
    </row>
    <row r="4" spans="1:37" ht="15.5">
      <c r="A4" s="151"/>
      <c r="B4" s="203"/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204" t="s">
        <v>3</v>
      </c>
    </row>
    <row r="5" spans="1:37">
      <c r="A5" s="132"/>
      <c r="B5" s="203"/>
      <c r="C5" s="261" t="s">
        <v>154</v>
      </c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</row>
    <row r="6" spans="1:37">
      <c r="A6" s="132"/>
      <c r="B6" s="205"/>
      <c r="C6" s="206"/>
      <c r="D6" s="206"/>
      <c r="E6" s="206"/>
      <c r="F6" s="206"/>
      <c r="G6" s="206"/>
      <c r="H6" s="206"/>
      <c r="I6" s="207"/>
      <c r="J6" s="206"/>
      <c r="K6" s="206"/>
      <c r="L6" s="206"/>
      <c r="M6" s="206"/>
      <c r="N6" s="206"/>
      <c r="O6" s="206"/>
      <c r="P6" s="206"/>
      <c r="Q6" s="206"/>
      <c r="R6" s="206"/>
      <c r="S6" s="262" t="s">
        <v>155</v>
      </c>
      <c r="T6" s="263"/>
      <c r="U6" s="263"/>
      <c r="V6" s="263"/>
      <c r="W6" s="263"/>
      <c r="X6" s="263"/>
      <c r="Y6" s="263"/>
      <c r="Z6" s="263"/>
      <c r="AA6" s="263"/>
      <c r="AB6" s="206"/>
      <c r="AC6" s="206"/>
      <c r="AD6" s="206"/>
      <c r="AE6" s="206"/>
      <c r="AF6" s="206"/>
      <c r="AG6" s="206"/>
      <c r="AH6" s="206"/>
      <c r="AI6" s="206"/>
      <c r="AJ6" s="206"/>
      <c r="AK6" s="206"/>
    </row>
    <row r="7" spans="1:37">
      <c r="A7" s="132"/>
      <c r="B7" s="205"/>
      <c r="C7" s="206"/>
      <c r="D7" s="206"/>
      <c r="E7" s="206"/>
      <c r="F7" s="206"/>
      <c r="G7" s="206"/>
      <c r="H7" s="206"/>
      <c r="I7" s="207"/>
      <c r="J7" s="206"/>
      <c r="K7" s="206"/>
      <c r="L7" s="206"/>
      <c r="M7" s="206"/>
      <c r="N7" s="206"/>
      <c r="O7" s="206"/>
      <c r="P7" s="206"/>
      <c r="Q7" s="206"/>
      <c r="R7" s="206"/>
      <c r="S7" s="207"/>
      <c r="T7" s="208"/>
      <c r="U7" s="208"/>
      <c r="V7" s="208"/>
      <c r="W7" s="207" t="s">
        <v>156</v>
      </c>
      <c r="X7" s="208"/>
      <c r="Y7" s="208"/>
      <c r="Z7" s="208"/>
      <c r="AA7" s="208"/>
      <c r="AB7" s="206"/>
      <c r="AC7" s="206"/>
      <c r="AD7" s="206"/>
      <c r="AE7" s="206"/>
      <c r="AF7" s="206"/>
      <c r="AG7" s="206"/>
      <c r="AH7" s="206"/>
      <c r="AI7" s="206"/>
      <c r="AJ7" s="206"/>
      <c r="AK7" s="206"/>
    </row>
    <row r="8" spans="1:37">
      <c r="A8" s="132"/>
      <c r="B8" s="205"/>
      <c r="C8" s="206"/>
      <c r="D8" s="206"/>
      <c r="E8" s="206"/>
      <c r="F8" s="206"/>
      <c r="G8" s="206"/>
      <c r="H8" s="206"/>
      <c r="I8" s="207" t="s">
        <v>354</v>
      </c>
      <c r="J8" s="206"/>
      <c r="K8" s="206"/>
      <c r="L8" s="206"/>
      <c r="M8" s="206"/>
      <c r="N8" s="206"/>
      <c r="O8" s="206"/>
      <c r="P8" s="206"/>
      <c r="Q8" s="206"/>
      <c r="R8" s="206"/>
      <c r="S8" s="207"/>
      <c r="T8" s="208"/>
      <c r="U8" s="208"/>
      <c r="V8" s="208"/>
      <c r="W8" s="207" t="s">
        <v>157</v>
      </c>
      <c r="X8" s="208"/>
      <c r="Y8" s="208"/>
      <c r="Z8" s="208"/>
      <c r="AA8" s="208"/>
      <c r="AB8" s="206"/>
      <c r="AC8" s="206"/>
      <c r="AD8" s="206"/>
      <c r="AE8" s="206"/>
      <c r="AF8" s="206"/>
      <c r="AG8" s="206"/>
      <c r="AH8" s="206"/>
      <c r="AI8" s="206"/>
      <c r="AJ8" s="206"/>
      <c r="AK8" s="206"/>
    </row>
    <row r="9" spans="1:37">
      <c r="A9" s="132"/>
      <c r="B9" s="205"/>
      <c r="C9" s="132"/>
      <c r="D9" s="132"/>
      <c r="E9" s="208"/>
      <c r="F9" s="208"/>
      <c r="G9" s="208"/>
      <c r="H9" s="208"/>
      <c r="I9" s="207" t="s">
        <v>350</v>
      </c>
      <c r="J9" s="208"/>
      <c r="K9" s="207"/>
      <c r="L9" s="208"/>
      <c r="M9" s="208"/>
      <c r="N9" s="208"/>
      <c r="O9" s="132"/>
      <c r="P9" s="132"/>
      <c r="Q9" s="132"/>
      <c r="R9" s="208"/>
      <c r="S9" s="207"/>
      <c r="T9" s="132"/>
      <c r="U9" s="207"/>
      <c r="V9" s="132"/>
      <c r="W9" s="207" t="s">
        <v>158</v>
      </c>
      <c r="X9" s="207"/>
      <c r="Y9" s="207" t="s">
        <v>159</v>
      </c>
      <c r="Z9" s="208"/>
      <c r="AA9" s="208" t="s">
        <v>160</v>
      </c>
      <c r="AB9" s="132"/>
      <c r="AC9" s="209"/>
      <c r="AD9" s="132"/>
      <c r="AE9" s="207"/>
      <c r="AF9" s="132"/>
      <c r="AG9" s="209" t="s">
        <v>161</v>
      </c>
      <c r="AH9" s="208"/>
      <c r="AI9" s="208"/>
      <c r="AJ9" s="208"/>
      <c r="AK9" s="132"/>
    </row>
    <row r="10" spans="1:37">
      <c r="A10" s="132"/>
      <c r="B10" s="131"/>
      <c r="C10" s="208" t="s">
        <v>162</v>
      </c>
      <c r="D10" s="208"/>
      <c r="E10" s="207" t="s">
        <v>74</v>
      </c>
      <c r="F10" s="208"/>
      <c r="G10" s="132"/>
      <c r="H10" s="208"/>
      <c r="I10" s="207" t="s">
        <v>163</v>
      </c>
      <c r="J10" s="208"/>
      <c r="K10" s="251" t="s">
        <v>353</v>
      </c>
      <c r="L10" s="208"/>
      <c r="M10" s="132"/>
      <c r="N10" s="208"/>
      <c r="O10" s="208" t="s">
        <v>165</v>
      </c>
      <c r="P10" s="132"/>
      <c r="Q10" s="208"/>
      <c r="R10" s="208"/>
      <c r="S10" s="207" t="s">
        <v>166</v>
      </c>
      <c r="T10" s="208"/>
      <c r="U10" s="207" t="s">
        <v>166</v>
      </c>
      <c r="V10" s="208"/>
      <c r="W10" s="207" t="s">
        <v>167</v>
      </c>
      <c r="X10" s="207"/>
      <c r="Y10" s="207" t="s">
        <v>168</v>
      </c>
      <c r="Z10" s="208"/>
      <c r="AA10" s="207" t="s">
        <v>169</v>
      </c>
      <c r="AB10" s="132"/>
      <c r="AC10" s="209"/>
      <c r="AD10" s="132"/>
      <c r="AE10" s="207" t="s">
        <v>170</v>
      </c>
      <c r="AF10" s="132"/>
      <c r="AG10" s="209" t="s">
        <v>171</v>
      </c>
      <c r="AH10" s="208"/>
      <c r="AI10" s="207" t="s">
        <v>172</v>
      </c>
      <c r="AJ10" s="208"/>
      <c r="AK10" s="208" t="s">
        <v>173</v>
      </c>
    </row>
    <row r="11" spans="1:37">
      <c r="A11" s="132"/>
      <c r="B11" s="131"/>
      <c r="C11" s="207" t="s">
        <v>174</v>
      </c>
      <c r="D11" s="208"/>
      <c r="E11" s="208" t="s">
        <v>175</v>
      </c>
      <c r="F11" s="208"/>
      <c r="G11" s="207" t="s">
        <v>176</v>
      </c>
      <c r="H11" s="208"/>
      <c r="I11" s="207" t="s">
        <v>177</v>
      </c>
      <c r="J11" s="208"/>
      <c r="K11" s="207" t="s">
        <v>178</v>
      </c>
      <c r="L11" s="208"/>
      <c r="M11" s="208" t="s">
        <v>179</v>
      </c>
      <c r="N11" s="208"/>
      <c r="O11" s="208" t="s">
        <v>180</v>
      </c>
      <c r="P11" s="132"/>
      <c r="Q11" s="208" t="s">
        <v>181</v>
      </c>
      <c r="R11" s="208"/>
      <c r="S11" s="207" t="s">
        <v>182</v>
      </c>
      <c r="T11" s="208"/>
      <c r="U11" s="207" t="s">
        <v>183</v>
      </c>
      <c r="V11" s="208"/>
      <c r="W11" s="207" t="s">
        <v>184</v>
      </c>
      <c r="X11" s="207"/>
      <c r="Y11" s="207" t="s">
        <v>185</v>
      </c>
      <c r="Z11" s="208"/>
      <c r="AA11" s="208" t="s">
        <v>186</v>
      </c>
      <c r="AB11" s="208"/>
      <c r="AC11" s="207"/>
      <c r="AD11" s="208"/>
      <c r="AE11" s="207" t="s">
        <v>187</v>
      </c>
      <c r="AF11" s="208"/>
      <c r="AG11" s="207" t="s">
        <v>188</v>
      </c>
      <c r="AH11" s="208"/>
      <c r="AI11" s="208" t="s">
        <v>189</v>
      </c>
      <c r="AJ11" s="208"/>
      <c r="AK11" s="207" t="s">
        <v>190</v>
      </c>
    </row>
    <row r="12" spans="1:37">
      <c r="A12" s="132"/>
      <c r="B12" s="131"/>
      <c r="C12" s="210" t="s">
        <v>191</v>
      </c>
      <c r="D12" s="208"/>
      <c r="E12" s="210" t="s">
        <v>192</v>
      </c>
      <c r="F12" s="208"/>
      <c r="G12" s="211" t="s">
        <v>193</v>
      </c>
      <c r="H12" s="208"/>
      <c r="I12" s="211" t="s">
        <v>194</v>
      </c>
      <c r="J12" s="208"/>
      <c r="K12" s="211" t="s">
        <v>195</v>
      </c>
      <c r="L12" s="208"/>
      <c r="M12" s="210" t="s">
        <v>196</v>
      </c>
      <c r="N12" s="208"/>
      <c r="O12" s="210" t="s">
        <v>197</v>
      </c>
      <c r="P12" s="132"/>
      <c r="Q12" s="210" t="s">
        <v>192</v>
      </c>
      <c r="R12" s="208"/>
      <c r="S12" s="211" t="s">
        <v>198</v>
      </c>
      <c r="T12" s="208"/>
      <c r="U12" s="211" t="s">
        <v>199</v>
      </c>
      <c r="V12" s="208"/>
      <c r="W12" s="211" t="s">
        <v>200</v>
      </c>
      <c r="X12" s="207"/>
      <c r="Y12" s="211" t="s">
        <v>201</v>
      </c>
      <c r="Z12" s="208"/>
      <c r="AA12" s="211" t="s">
        <v>202</v>
      </c>
      <c r="AB12" s="208"/>
      <c r="AC12" s="211" t="s">
        <v>84</v>
      </c>
      <c r="AD12" s="208"/>
      <c r="AE12" s="211" t="s">
        <v>203</v>
      </c>
      <c r="AF12" s="208"/>
      <c r="AG12" s="211" t="s">
        <v>204</v>
      </c>
      <c r="AH12" s="132"/>
      <c r="AI12" s="210" t="s">
        <v>205</v>
      </c>
      <c r="AJ12" s="132"/>
      <c r="AK12" s="210" t="s">
        <v>202</v>
      </c>
    </row>
    <row r="13" spans="1:37">
      <c r="B13" s="212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</row>
    <row r="14" spans="1:37" ht="18" customHeight="1">
      <c r="A14" s="130" t="s">
        <v>206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2"/>
      <c r="AK14" s="132"/>
    </row>
    <row r="15" spans="1:37" ht="18" customHeight="1">
      <c r="A15" s="130" t="s">
        <v>207</v>
      </c>
      <c r="B15" s="131"/>
      <c r="C15" s="94">
        <v>8611242</v>
      </c>
      <c r="D15" s="137"/>
      <c r="E15" s="94">
        <v>57298909</v>
      </c>
      <c r="F15" s="137"/>
      <c r="G15" s="94">
        <v>3582872</v>
      </c>
      <c r="H15" s="137"/>
      <c r="I15" s="94">
        <v>5458941</v>
      </c>
      <c r="J15" s="137"/>
      <c r="K15" s="94">
        <v>-9917</v>
      </c>
      <c r="L15" s="137"/>
      <c r="M15" s="94">
        <v>929166</v>
      </c>
      <c r="N15" s="137"/>
      <c r="O15" s="94">
        <v>128763610</v>
      </c>
      <c r="P15" s="137"/>
      <c r="Q15" s="94">
        <v>-10332356</v>
      </c>
      <c r="R15" s="137"/>
      <c r="S15" s="94">
        <v>23538601</v>
      </c>
      <c r="T15" s="137"/>
      <c r="U15" s="94">
        <v>-227445</v>
      </c>
      <c r="V15" s="94"/>
      <c r="W15" s="94">
        <v>2746664</v>
      </c>
      <c r="X15" s="94"/>
      <c r="Y15" s="94">
        <v>-18058126</v>
      </c>
      <c r="Z15" s="137"/>
      <c r="AA15" s="94">
        <v>7999694</v>
      </c>
      <c r="AB15" s="137"/>
      <c r="AC15" s="94">
        <v>202302161</v>
      </c>
      <c r="AD15" s="137"/>
      <c r="AE15" s="94">
        <v>15000000</v>
      </c>
      <c r="AF15" s="137"/>
      <c r="AG15" s="94">
        <v>217302161</v>
      </c>
      <c r="AH15" s="137"/>
      <c r="AI15" s="94">
        <v>72049528</v>
      </c>
      <c r="AJ15" s="137"/>
      <c r="AK15" s="63">
        <f>SUM(AG15:AI15)</f>
        <v>289351689</v>
      </c>
    </row>
    <row r="16" spans="1:37" ht="18" customHeight="1">
      <c r="A16" s="130" t="s">
        <v>208</v>
      </c>
      <c r="B16" s="131"/>
      <c r="C16" s="133"/>
      <c r="D16" s="134"/>
      <c r="E16" s="135"/>
      <c r="F16" s="134"/>
      <c r="G16" s="136"/>
      <c r="H16" s="134"/>
      <c r="I16" s="134"/>
      <c r="J16" s="134"/>
      <c r="K16" s="134"/>
      <c r="L16" s="134"/>
      <c r="M16" s="135"/>
      <c r="N16" s="134"/>
      <c r="O16" s="135"/>
      <c r="P16" s="134"/>
      <c r="Q16" s="135"/>
      <c r="R16" s="134"/>
      <c r="S16" s="137"/>
      <c r="T16" s="134"/>
      <c r="U16" s="134"/>
      <c r="V16" s="134"/>
      <c r="W16" s="135"/>
      <c r="X16" s="135"/>
      <c r="Y16" s="135"/>
      <c r="Z16" s="134"/>
      <c r="AA16" s="137"/>
      <c r="AB16" s="134"/>
      <c r="AC16" s="137"/>
      <c r="AD16" s="134"/>
      <c r="AE16" s="137"/>
      <c r="AF16" s="134"/>
      <c r="AG16" s="137"/>
      <c r="AH16" s="134"/>
      <c r="AI16" s="137"/>
      <c r="AJ16" s="134"/>
      <c r="AK16" s="137"/>
    </row>
    <row r="17" spans="1:37" ht="18" customHeight="1">
      <c r="A17" s="130" t="s">
        <v>209</v>
      </c>
      <c r="B17" s="131"/>
      <c r="C17" s="133"/>
      <c r="D17" s="134"/>
      <c r="E17" s="135"/>
      <c r="F17" s="134"/>
      <c r="G17" s="136"/>
      <c r="H17" s="134"/>
      <c r="I17" s="134"/>
      <c r="J17" s="134"/>
      <c r="K17" s="134"/>
      <c r="L17" s="134"/>
      <c r="M17" s="135"/>
      <c r="N17" s="134"/>
      <c r="O17" s="135"/>
      <c r="P17" s="134"/>
      <c r="Q17" s="135"/>
      <c r="R17" s="134"/>
      <c r="S17" s="137"/>
      <c r="T17" s="134"/>
      <c r="U17" s="134"/>
      <c r="V17" s="134"/>
      <c r="W17" s="135"/>
      <c r="X17" s="135"/>
      <c r="Y17" s="135"/>
      <c r="Z17" s="134"/>
      <c r="AA17" s="137"/>
      <c r="AB17" s="134"/>
      <c r="AC17" s="137"/>
      <c r="AD17" s="134"/>
      <c r="AE17" s="137"/>
      <c r="AF17" s="134"/>
      <c r="AG17" s="137"/>
      <c r="AH17" s="134"/>
      <c r="AI17" s="137"/>
      <c r="AJ17" s="134"/>
      <c r="AK17" s="137"/>
    </row>
    <row r="18" spans="1:37" ht="18" customHeight="1">
      <c r="A18" s="125" t="s">
        <v>210</v>
      </c>
      <c r="B18" s="131"/>
      <c r="C18" s="139"/>
      <c r="D18" s="137"/>
      <c r="E18" s="139"/>
      <c r="F18" s="137"/>
      <c r="G18" s="136"/>
      <c r="H18" s="137"/>
      <c r="I18" s="137"/>
      <c r="J18" s="137"/>
      <c r="K18" s="137"/>
      <c r="L18" s="137"/>
      <c r="M18" s="139"/>
      <c r="N18" s="137"/>
      <c r="O18" s="139"/>
      <c r="P18" s="137"/>
      <c r="Q18" s="139"/>
      <c r="R18" s="137"/>
      <c r="S18" s="139"/>
      <c r="T18" s="137"/>
      <c r="U18" s="137"/>
      <c r="V18" s="137"/>
      <c r="W18" s="139"/>
      <c r="X18" s="139"/>
      <c r="Y18" s="139"/>
      <c r="Z18" s="137"/>
      <c r="AA18" s="139"/>
      <c r="AB18" s="137"/>
      <c r="AC18" s="139"/>
      <c r="AD18" s="137"/>
      <c r="AE18" s="139"/>
      <c r="AF18" s="137"/>
      <c r="AG18" s="139"/>
      <c r="AH18" s="137"/>
      <c r="AI18" s="137"/>
      <c r="AJ18" s="137"/>
      <c r="AK18" s="137"/>
    </row>
    <row r="19" spans="1:37" ht="18" customHeight="1">
      <c r="A19" s="126" t="s">
        <v>211</v>
      </c>
      <c r="C19" s="213">
        <v>0</v>
      </c>
      <c r="D19" s="69"/>
      <c r="E19" s="213">
        <v>0</v>
      </c>
      <c r="F19" s="69"/>
      <c r="G19" s="213">
        <v>0</v>
      </c>
      <c r="H19" s="69"/>
      <c r="I19" s="213">
        <v>0</v>
      </c>
      <c r="J19" s="69"/>
      <c r="K19" s="213">
        <v>0</v>
      </c>
      <c r="L19" s="69"/>
      <c r="M19" s="213">
        <v>0</v>
      </c>
      <c r="N19" s="69"/>
      <c r="O19" s="213">
        <v>0</v>
      </c>
      <c r="P19" s="69"/>
      <c r="Q19" s="213">
        <v>0</v>
      </c>
      <c r="R19" s="69"/>
      <c r="S19" s="213">
        <v>0</v>
      </c>
      <c r="T19" s="69"/>
      <c r="U19" s="213">
        <v>0</v>
      </c>
      <c r="V19" s="69"/>
      <c r="W19" s="213">
        <v>0</v>
      </c>
      <c r="X19" s="69"/>
      <c r="Y19" s="213">
        <v>0</v>
      </c>
      <c r="Z19" s="69"/>
      <c r="AA19" s="213">
        <f>SUM(S19:Y19)</f>
        <v>0</v>
      </c>
      <c r="AB19" s="69"/>
      <c r="AC19" s="213">
        <f>(AA19)+SUM(C19:Q19)</f>
        <v>0</v>
      </c>
      <c r="AD19" s="69"/>
      <c r="AE19" s="213">
        <v>0</v>
      </c>
      <c r="AF19" s="69"/>
      <c r="AG19" s="214">
        <f>SUM(AC19:AE19)</f>
        <v>0</v>
      </c>
      <c r="AH19" s="69"/>
      <c r="AI19" s="213">
        <v>-199420</v>
      </c>
      <c r="AJ19" s="69"/>
      <c r="AK19" s="213">
        <f>SUM(AG19:AI19)</f>
        <v>-199420</v>
      </c>
    </row>
    <row r="20" spans="1:37" ht="18" customHeight="1">
      <c r="A20" s="125" t="s">
        <v>212</v>
      </c>
      <c r="B20" s="131"/>
      <c r="C20" s="152">
        <f>SUM(C19:C19)</f>
        <v>0</v>
      </c>
      <c r="D20" s="137"/>
      <c r="E20" s="152">
        <f>SUM(E19:E19)</f>
        <v>0</v>
      </c>
      <c r="F20" s="137"/>
      <c r="G20" s="152">
        <f>SUM(G19:G19)</f>
        <v>0</v>
      </c>
      <c r="H20" s="137"/>
      <c r="I20" s="152">
        <f>SUM(I19:I19)</f>
        <v>0</v>
      </c>
      <c r="J20" s="137"/>
      <c r="K20" s="152">
        <f>SUM(K19:K19)</f>
        <v>0</v>
      </c>
      <c r="L20" s="137"/>
      <c r="M20" s="152">
        <f>SUM(M19:M19)</f>
        <v>0</v>
      </c>
      <c r="N20" s="137"/>
      <c r="O20" s="152">
        <f>SUM(O19:O19)</f>
        <v>0</v>
      </c>
      <c r="P20" s="137"/>
      <c r="Q20" s="152">
        <f>SUM(Q19:Q19)</f>
        <v>0</v>
      </c>
      <c r="R20" s="137"/>
      <c r="S20" s="152">
        <f>SUM(S19:S19)</f>
        <v>0</v>
      </c>
      <c r="T20" s="137"/>
      <c r="U20" s="152">
        <f>SUM(U19:U19)</f>
        <v>0</v>
      </c>
      <c r="V20" s="94"/>
      <c r="W20" s="152">
        <f>SUM(W19:W19)</f>
        <v>0</v>
      </c>
      <c r="X20" s="94"/>
      <c r="Y20" s="152">
        <f>SUM(Y19:Y19)</f>
        <v>0</v>
      </c>
      <c r="Z20" s="137"/>
      <c r="AA20" s="152">
        <f>SUM(AA19:AA19)</f>
        <v>0</v>
      </c>
      <c r="AB20" s="137"/>
      <c r="AC20" s="152">
        <f>SUM(AC19:AC19)</f>
        <v>0</v>
      </c>
      <c r="AD20" s="137"/>
      <c r="AE20" s="152">
        <f>SUM(AE19:AE19)</f>
        <v>0</v>
      </c>
      <c r="AF20" s="137"/>
      <c r="AG20" s="152">
        <f>SUM(AG19:AG19)</f>
        <v>0</v>
      </c>
      <c r="AH20" s="137"/>
      <c r="AI20" s="152">
        <f>SUM(AI19:AI19)</f>
        <v>-199420</v>
      </c>
      <c r="AJ20" s="137"/>
      <c r="AK20" s="152">
        <f>SUM(AK19:AK19)</f>
        <v>-199420</v>
      </c>
    </row>
    <row r="21" spans="1:37" ht="18" customHeight="1">
      <c r="A21" s="125" t="s">
        <v>213</v>
      </c>
      <c r="B21" s="131"/>
      <c r="C21" s="139"/>
      <c r="D21" s="137"/>
      <c r="E21" s="139"/>
      <c r="F21" s="137"/>
      <c r="G21" s="136"/>
      <c r="H21" s="137"/>
      <c r="I21" s="137"/>
      <c r="J21" s="137"/>
      <c r="K21" s="137"/>
      <c r="L21" s="137"/>
      <c r="M21" s="139"/>
      <c r="N21" s="137"/>
      <c r="O21" s="139"/>
      <c r="P21" s="137"/>
      <c r="Q21" s="139"/>
      <c r="R21" s="137"/>
      <c r="S21" s="139"/>
      <c r="T21" s="137"/>
      <c r="U21" s="137"/>
      <c r="V21" s="137"/>
      <c r="W21" s="139"/>
      <c r="X21" s="139"/>
      <c r="Y21" s="139"/>
      <c r="Z21" s="137"/>
      <c r="AA21" s="139"/>
      <c r="AB21" s="137"/>
      <c r="AC21" s="139"/>
      <c r="AD21" s="137"/>
      <c r="AE21" s="139"/>
      <c r="AF21" s="137"/>
      <c r="AG21" s="139"/>
      <c r="AH21" s="137"/>
      <c r="AI21" s="137"/>
      <c r="AJ21" s="137"/>
      <c r="AK21" s="137"/>
    </row>
    <row r="22" spans="1:37" ht="18" customHeight="1">
      <c r="A22" s="125" t="s">
        <v>339</v>
      </c>
      <c r="B22" s="131"/>
      <c r="C22" s="139"/>
      <c r="D22" s="137"/>
      <c r="E22" s="139"/>
      <c r="F22" s="137"/>
      <c r="G22" s="136"/>
      <c r="H22" s="137"/>
      <c r="I22" s="137"/>
      <c r="J22" s="137"/>
      <c r="K22" s="137"/>
      <c r="L22" s="137"/>
      <c r="M22" s="139"/>
      <c r="N22" s="137"/>
      <c r="O22" s="139"/>
      <c r="P22" s="137"/>
      <c r="Q22" s="139"/>
      <c r="R22" s="137"/>
      <c r="S22" s="139"/>
      <c r="T22" s="137"/>
      <c r="U22" s="137"/>
      <c r="V22" s="137"/>
      <c r="W22" s="139"/>
      <c r="X22" s="139"/>
      <c r="Y22" s="139"/>
      <c r="Z22" s="137"/>
      <c r="AA22" s="139"/>
      <c r="AB22" s="137"/>
      <c r="AC22" s="139"/>
      <c r="AD22" s="137"/>
      <c r="AE22" s="139"/>
      <c r="AF22" s="137"/>
      <c r="AG22" s="139"/>
      <c r="AH22" s="137"/>
      <c r="AI22" s="137"/>
      <c r="AJ22" s="137"/>
      <c r="AK22" s="137"/>
    </row>
    <row r="23" spans="1:37" ht="18" customHeight="1">
      <c r="A23" s="126" t="s">
        <v>214</v>
      </c>
      <c r="B23" s="131"/>
      <c r="C23" s="139"/>
      <c r="D23" s="137"/>
      <c r="E23" s="139"/>
      <c r="F23" s="137"/>
      <c r="G23" s="136"/>
      <c r="H23" s="137"/>
      <c r="I23" s="137"/>
      <c r="J23" s="137"/>
      <c r="K23" s="137"/>
      <c r="L23" s="137"/>
      <c r="M23" s="139"/>
      <c r="N23" s="137"/>
      <c r="O23" s="139"/>
      <c r="P23" s="137"/>
      <c r="Q23" s="139"/>
      <c r="R23" s="137"/>
      <c r="S23" s="139"/>
      <c r="T23" s="137"/>
      <c r="U23" s="137"/>
      <c r="V23" s="137"/>
      <c r="W23" s="139"/>
      <c r="X23" s="139"/>
      <c r="Y23" s="139"/>
      <c r="Z23" s="137"/>
      <c r="AA23" s="139"/>
      <c r="AB23" s="137"/>
      <c r="AC23" s="139"/>
      <c r="AD23" s="137"/>
      <c r="AE23" s="139"/>
      <c r="AF23" s="137"/>
      <c r="AG23" s="139"/>
      <c r="AH23" s="137"/>
      <c r="AI23" s="137"/>
      <c r="AJ23" s="137"/>
      <c r="AK23" s="137"/>
    </row>
    <row r="24" spans="1:37" ht="18" customHeight="1">
      <c r="A24" s="126" t="s">
        <v>215</v>
      </c>
      <c r="B24" s="131"/>
      <c r="C24" s="69">
        <v>0</v>
      </c>
      <c r="D24" s="69"/>
      <c r="E24" s="69">
        <v>0</v>
      </c>
      <c r="F24" s="69"/>
      <c r="G24" s="69">
        <v>0</v>
      </c>
      <c r="H24" s="69"/>
      <c r="I24" s="69">
        <v>-948093</v>
      </c>
      <c r="J24" s="69"/>
      <c r="K24" s="69">
        <v>0</v>
      </c>
      <c r="L24" s="69"/>
      <c r="M24" s="69">
        <v>0</v>
      </c>
      <c r="N24" s="69"/>
      <c r="O24" s="69">
        <v>0</v>
      </c>
      <c r="P24" s="69"/>
      <c r="Q24" s="69">
        <v>0</v>
      </c>
      <c r="R24" s="69"/>
      <c r="S24" s="69">
        <v>-80472</v>
      </c>
      <c r="T24" s="69"/>
      <c r="U24" s="69">
        <v>-3100</v>
      </c>
      <c r="V24" s="69"/>
      <c r="W24" s="69">
        <v>0</v>
      </c>
      <c r="X24" s="69"/>
      <c r="Y24" s="69">
        <v>401376</v>
      </c>
      <c r="Z24" s="69"/>
      <c r="AA24" s="69">
        <f>SUM(S24:Y24)</f>
        <v>317804</v>
      </c>
      <c r="AB24" s="69"/>
      <c r="AC24" s="69">
        <f>(AA24)+SUM(C24:Q24)</f>
        <v>-630289</v>
      </c>
      <c r="AD24" s="69"/>
      <c r="AE24" s="69">
        <v>0</v>
      </c>
      <c r="AF24" s="69"/>
      <c r="AG24" s="215">
        <f>SUM(AC24:AE24)</f>
        <v>-630289</v>
      </c>
      <c r="AH24" s="69"/>
      <c r="AI24" s="69">
        <v>-29129124</v>
      </c>
      <c r="AJ24" s="69"/>
      <c r="AK24" s="69">
        <f>SUM(AG24:AI24)</f>
        <v>-29759413</v>
      </c>
    </row>
    <row r="25" spans="1:37" ht="18" customHeight="1">
      <c r="A25" s="126" t="s">
        <v>216</v>
      </c>
      <c r="B25" s="131"/>
      <c r="C25" s="213">
        <v>0</v>
      </c>
      <c r="D25" s="69"/>
      <c r="E25" s="213">
        <v>0</v>
      </c>
      <c r="F25" s="69"/>
      <c r="G25" s="213">
        <v>0</v>
      </c>
      <c r="H25" s="69"/>
      <c r="I25" s="213">
        <v>4342</v>
      </c>
      <c r="J25" s="69"/>
      <c r="K25" s="213">
        <v>0</v>
      </c>
      <c r="L25" s="69"/>
      <c r="M25" s="213">
        <v>0</v>
      </c>
      <c r="N25" s="69"/>
      <c r="O25" s="213">
        <v>0</v>
      </c>
      <c r="P25" s="69"/>
      <c r="Q25" s="213">
        <v>0</v>
      </c>
      <c r="R25" s="69"/>
      <c r="S25" s="213">
        <v>0</v>
      </c>
      <c r="T25" s="69"/>
      <c r="U25" s="213">
        <v>0</v>
      </c>
      <c r="V25" s="69"/>
      <c r="W25" s="213">
        <v>0</v>
      </c>
      <c r="X25" s="69"/>
      <c r="Y25" s="213">
        <v>0</v>
      </c>
      <c r="Z25" s="69"/>
      <c r="AA25" s="213">
        <f>SUM(S25:Y25)</f>
        <v>0</v>
      </c>
      <c r="AB25" s="69"/>
      <c r="AC25" s="213">
        <f>(AA25)+SUM(C25:Q25)</f>
        <v>4342</v>
      </c>
      <c r="AD25" s="69"/>
      <c r="AE25" s="213">
        <v>0</v>
      </c>
      <c r="AF25" s="69"/>
      <c r="AG25" s="214">
        <f>SUM(AC25:AE25)</f>
        <v>4342</v>
      </c>
      <c r="AH25" s="69"/>
      <c r="AI25" s="213">
        <v>0</v>
      </c>
      <c r="AJ25" s="69"/>
      <c r="AK25" s="213">
        <f>SUM(AG25:AI25)</f>
        <v>4342</v>
      </c>
    </row>
    <row r="26" spans="1:37" ht="18" customHeight="1">
      <c r="A26" s="125" t="s">
        <v>217</v>
      </c>
      <c r="B26" s="131"/>
      <c r="C26" s="133"/>
      <c r="D26" s="137"/>
      <c r="E26" s="133"/>
      <c r="F26" s="137"/>
      <c r="G26" s="133"/>
      <c r="H26" s="137"/>
      <c r="I26" s="133"/>
      <c r="J26" s="137"/>
      <c r="K26" s="133"/>
      <c r="L26" s="137"/>
      <c r="M26" s="133"/>
      <c r="N26" s="137"/>
      <c r="O26" s="139"/>
      <c r="P26" s="137"/>
      <c r="Q26" s="133"/>
      <c r="R26" s="137"/>
      <c r="S26" s="139"/>
      <c r="T26" s="137"/>
      <c r="U26" s="139"/>
      <c r="V26" s="139"/>
      <c r="W26" s="139"/>
      <c r="X26" s="139"/>
      <c r="Y26" s="139"/>
      <c r="Z26" s="137"/>
      <c r="AA26" s="139"/>
      <c r="AB26" s="137"/>
      <c r="AC26" s="139"/>
      <c r="AD26" s="137"/>
      <c r="AE26" s="139"/>
      <c r="AF26" s="137"/>
      <c r="AG26" s="139"/>
      <c r="AH26" s="137"/>
      <c r="AI26" s="137"/>
      <c r="AJ26" s="137"/>
      <c r="AK26" s="137"/>
    </row>
    <row r="27" spans="1:37" ht="18" customHeight="1">
      <c r="A27" s="125" t="s">
        <v>339</v>
      </c>
      <c r="B27" s="131"/>
      <c r="C27" s="140">
        <f>SUM(C24:C25)</f>
        <v>0</v>
      </c>
      <c r="D27" s="94"/>
      <c r="E27" s="140">
        <f>SUM(E24:E25)</f>
        <v>0</v>
      </c>
      <c r="F27" s="94"/>
      <c r="G27" s="140">
        <f>SUM(G24:G25)</f>
        <v>0</v>
      </c>
      <c r="H27" s="94"/>
      <c r="I27" s="140">
        <f>SUM(I24:I25)</f>
        <v>-943751</v>
      </c>
      <c r="J27" s="94"/>
      <c r="K27" s="140">
        <f>SUM(K24:K25)</f>
        <v>0</v>
      </c>
      <c r="L27" s="94"/>
      <c r="M27" s="140">
        <f>SUM(M24:M25)</f>
        <v>0</v>
      </c>
      <c r="N27" s="94"/>
      <c r="O27" s="140">
        <f>SUM(O24:O25)</f>
        <v>0</v>
      </c>
      <c r="P27" s="94"/>
      <c r="Q27" s="140">
        <f>SUM(Q24:Q25)</f>
        <v>0</v>
      </c>
      <c r="R27" s="94"/>
      <c r="S27" s="140">
        <f>SUM(S24:S25)</f>
        <v>-80472</v>
      </c>
      <c r="T27" s="94"/>
      <c r="U27" s="140">
        <f>SUM(U24:U25)</f>
        <v>-3100</v>
      </c>
      <c r="V27" s="94"/>
      <c r="W27" s="140">
        <f>SUM(W24:W25)</f>
        <v>0</v>
      </c>
      <c r="X27" s="94"/>
      <c r="Y27" s="140">
        <f>SUM(Y24:Y25)</f>
        <v>401376</v>
      </c>
      <c r="Z27" s="94"/>
      <c r="AA27" s="140">
        <f>SUM(AA24:AA25)</f>
        <v>317804</v>
      </c>
      <c r="AB27" s="94"/>
      <c r="AC27" s="140">
        <f>SUM(AC24:AC25)</f>
        <v>-625947</v>
      </c>
      <c r="AD27" s="94"/>
      <c r="AE27" s="140">
        <f>SUM(AE24:AE25)</f>
        <v>0</v>
      </c>
      <c r="AF27" s="94"/>
      <c r="AG27" s="140">
        <f>SUM(AG24:AG25)</f>
        <v>-625947</v>
      </c>
      <c r="AH27" s="94"/>
      <c r="AI27" s="140">
        <f>SUM(AI24:AI25)</f>
        <v>-29129124</v>
      </c>
      <c r="AJ27" s="94"/>
      <c r="AK27" s="140">
        <f>SUM(AK24:AK25)</f>
        <v>-29755071</v>
      </c>
    </row>
    <row r="28" spans="1:37" ht="18" customHeight="1">
      <c r="A28" s="130" t="s">
        <v>218</v>
      </c>
      <c r="B28" s="131"/>
      <c r="C28" s="141"/>
      <c r="D28" s="134"/>
      <c r="E28" s="141"/>
      <c r="F28" s="134"/>
      <c r="G28" s="141"/>
      <c r="H28" s="134"/>
      <c r="I28" s="134"/>
      <c r="J28" s="134"/>
      <c r="K28" s="134"/>
      <c r="L28" s="134"/>
      <c r="M28" s="141"/>
      <c r="N28" s="134"/>
      <c r="O28" s="141"/>
      <c r="P28" s="136"/>
      <c r="Q28" s="141"/>
      <c r="R28" s="134"/>
      <c r="S28" s="141"/>
      <c r="T28" s="134"/>
      <c r="U28" s="141"/>
      <c r="V28" s="141"/>
      <c r="W28" s="141"/>
      <c r="X28" s="141"/>
      <c r="Y28" s="141"/>
      <c r="Z28" s="134"/>
      <c r="AA28" s="141"/>
      <c r="AB28" s="134"/>
      <c r="AC28" s="141"/>
      <c r="AD28" s="134"/>
      <c r="AE28" s="141"/>
      <c r="AF28" s="134"/>
      <c r="AG28" s="141"/>
      <c r="AH28" s="134"/>
      <c r="AI28" s="142"/>
      <c r="AJ28" s="134"/>
      <c r="AK28" s="142"/>
    </row>
    <row r="29" spans="1:37" ht="18" customHeight="1">
      <c r="A29" s="130" t="s">
        <v>209</v>
      </c>
      <c r="B29" s="131"/>
      <c r="C29" s="140">
        <f>C20+C27</f>
        <v>0</v>
      </c>
      <c r="D29" s="134"/>
      <c r="E29" s="140">
        <f>E20+E27</f>
        <v>0</v>
      </c>
      <c r="F29" s="134"/>
      <c r="G29" s="140">
        <f>G20+G27</f>
        <v>0</v>
      </c>
      <c r="H29" s="134"/>
      <c r="I29" s="140">
        <f>I20+I27</f>
        <v>-943751</v>
      </c>
      <c r="J29" s="134"/>
      <c r="K29" s="140">
        <f>K20+K27</f>
        <v>0</v>
      </c>
      <c r="L29" s="134"/>
      <c r="M29" s="140">
        <f>M20+M27</f>
        <v>0</v>
      </c>
      <c r="N29" s="134"/>
      <c r="O29" s="140">
        <f>O20+O27</f>
        <v>0</v>
      </c>
      <c r="P29" s="136"/>
      <c r="Q29" s="140">
        <f>Q20+Q27</f>
        <v>0</v>
      </c>
      <c r="R29" s="134"/>
      <c r="S29" s="140">
        <f>S20+S27</f>
        <v>-80472</v>
      </c>
      <c r="T29" s="134"/>
      <c r="U29" s="140">
        <f>U20+U27</f>
        <v>-3100</v>
      </c>
      <c r="V29" s="94"/>
      <c r="W29" s="140">
        <f>W20+W27</f>
        <v>0</v>
      </c>
      <c r="X29" s="94"/>
      <c r="Y29" s="140">
        <f>Y20+Y27</f>
        <v>401376</v>
      </c>
      <c r="Z29" s="94"/>
      <c r="AA29" s="140">
        <f>AA20+AA27</f>
        <v>317804</v>
      </c>
      <c r="AB29" s="134"/>
      <c r="AC29" s="140">
        <f>AC20+AC27</f>
        <v>-625947</v>
      </c>
      <c r="AD29" s="134"/>
      <c r="AE29" s="140">
        <f>AE20+AE27</f>
        <v>0</v>
      </c>
      <c r="AF29" s="134"/>
      <c r="AG29" s="140">
        <f>AG20+AG27</f>
        <v>-625947</v>
      </c>
      <c r="AH29" s="134"/>
      <c r="AI29" s="140">
        <f>AI20+AI27</f>
        <v>-29328544</v>
      </c>
      <c r="AJ29" s="134"/>
      <c r="AK29" s="140">
        <f>AK20+AK27</f>
        <v>-29954491</v>
      </c>
    </row>
    <row r="30" spans="1:37" ht="18" customHeight="1">
      <c r="A30" s="130" t="s">
        <v>219</v>
      </c>
      <c r="B30" s="131"/>
      <c r="C30" s="141"/>
      <c r="D30" s="134"/>
      <c r="E30" s="141"/>
      <c r="F30" s="134"/>
      <c r="G30" s="141"/>
      <c r="H30" s="134"/>
      <c r="I30" s="134"/>
      <c r="J30" s="134"/>
      <c r="K30" s="134"/>
      <c r="L30" s="134"/>
      <c r="M30" s="141"/>
      <c r="N30" s="134"/>
      <c r="O30" s="141"/>
      <c r="P30" s="136"/>
      <c r="Q30" s="141"/>
      <c r="R30" s="134"/>
      <c r="S30" s="141"/>
      <c r="T30" s="134"/>
      <c r="U30" s="134"/>
      <c r="V30" s="134"/>
      <c r="W30" s="141"/>
      <c r="X30" s="141"/>
      <c r="Y30" s="141"/>
      <c r="Z30" s="134"/>
      <c r="AA30" s="141"/>
      <c r="AB30" s="134"/>
      <c r="AC30" s="141"/>
      <c r="AD30" s="134"/>
      <c r="AE30" s="141"/>
      <c r="AF30" s="134"/>
      <c r="AG30" s="141"/>
      <c r="AH30" s="134"/>
      <c r="AI30" s="142"/>
      <c r="AJ30" s="134"/>
      <c r="AK30" s="142"/>
    </row>
    <row r="31" spans="1:37" ht="18" customHeight="1">
      <c r="A31" s="126" t="s">
        <v>220</v>
      </c>
      <c r="B31" s="131"/>
      <c r="C31" s="69">
        <v>0</v>
      </c>
      <c r="D31" s="69"/>
      <c r="E31" s="69">
        <v>0</v>
      </c>
      <c r="F31" s="69"/>
      <c r="G31" s="69">
        <v>0</v>
      </c>
      <c r="H31" s="69"/>
      <c r="I31" s="69">
        <v>0</v>
      </c>
      <c r="J31" s="69"/>
      <c r="K31" s="69">
        <v>0</v>
      </c>
      <c r="L31" s="69"/>
      <c r="M31" s="69">
        <v>0</v>
      </c>
      <c r="N31" s="69"/>
      <c r="O31" s="69">
        <v>2842049</v>
      </c>
      <c r="P31" s="69"/>
      <c r="Q31" s="69">
        <v>0</v>
      </c>
      <c r="R31" s="69"/>
      <c r="S31" s="69">
        <v>0</v>
      </c>
      <c r="T31" s="69"/>
      <c r="U31" s="69">
        <v>0</v>
      </c>
      <c r="V31" s="69"/>
      <c r="W31" s="69">
        <v>0</v>
      </c>
      <c r="X31" s="69"/>
      <c r="Y31" s="69">
        <v>0</v>
      </c>
      <c r="Z31" s="69"/>
      <c r="AA31" s="69">
        <f>SUM(S31:Y31)</f>
        <v>0</v>
      </c>
      <c r="AB31" s="69"/>
      <c r="AC31" s="69">
        <f>(AA31)+SUM(C31:Q31)</f>
        <v>2842049</v>
      </c>
      <c r="AD31" s="69"/>
      <c r="AE31" s="69">
        <v>0</v>
      </c>
      <c r="AF31" s="69"/>
      <c r="AG31" s="215">
        <f>SUM(AC31:AE31)</f>
        <v>2842049</v>
      </c>
      <c r="AH31" s="69"/>
      <c r="AI31" s="69">
        <v>154051</v>
      </c>
      <c r="AJ31" s="69"/>
      <c r="AK31" s="69">
        <f>SUM(AG31:AI31)</f>
        <v>2996100</v>
      </c>
    </row>
    <row r="32" spans="1:37" ht="18" customHeight="1">
      <c r="A32" s="126" t="s">
        <v>221</v>
      </c>
      <c r="B32" s="131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215"/>
      <c r="AH32" s="69"/>
      <c r="AI32" s="69"/>
      <c r="AJ32" s="69"/>
      <c r="AK32" s="69"/>
    </row>
    <row r="33" spans="1:37" ht="18" customHeight="1">
      <c r="A33" s="126" t="s">
        <v>222</v>
      </c>
      <c r="B33" s="131"/>
      <c r="AG33" s="215"/>
    </row>
    <row r="34" spans="1:37" ht="18" customHeight="1">
      <c r="A34" s="126" t="s">
        <v>223</v>
      </c>
      <c r="B34" s="131"/>
      <c r="C34" s="69">
        <v>0</v>
      </c>
      <c r="D34" s="69"/>
      <c r="E34" s="69">
        <v>0</v>
      </c>
      <c r="F34" s="69"/>
      <c r="G34" s="69">
        <v>0</v>
      </c>
      <c r="H34" s="69"/>
      <c r="I34" s="69">
        <v>0</v>
      </c>
      <c r="J34" s="69"/>
      <c r="K34" s="69">
        <v>0</v>
      </c>
      <c r="L34" s="69"/>
      <c r="M34" s="69">
        <v>0</v>
      </c>
      <c r="N34" s="69"/>
      <c r="O34" s="69">
        <v>1504</v>
      </c>
      <c r="P34" s="69"/>
      <c r="Q34" s="69">
        <v>0</v>
      </c>
      <c r="R34" s="69"/>
      <c r="S34" s="69">
        <v>0</v>
      </c>
      <c r="T34" s="69"/>
      <c r="U34" s="69">
        <v>0</v>
      </c>
      <c r="V34" s="69"/>
      <c r="W34" s="69">
        <v>0</v>
      </c>
      <c r="X34" s="69"/>
      <c r="Y34" s="69">
        <v>0</v>
      </c>
      <c r="Z34" s="69"/>
      <c r="AA34" s="69">
        <f>SUM(S34:Y34)</f>
        <v>0</v>
      </c>
      <c r="AB34" s="69"/>
      <c r="AC34" s="69">
        <f>(AA34)+SUM(C34:Q34)</f>
        <v>1504</v>
      </c>
      <c r="AD34" s="69"/>
      <c r="AE34" s="69">
        <v>0</v>
      </c>
      <c r="AF34" s="69"/>
      <c r="AG34" s="215">
        <f>SUM(AC34:AE34)</f>
        <v>1504</v>
      </c>
      <c r="AH34" s="69"/>
      <c r="AI34" s="69">
        <v>-1</v>
      </c>
      <c r="AJ34" s="69"/>
      <c r="AK34" s="69">
        <f>SUM(AG34:AI34)</f>
        <v>1503</v>
      </c>
    </row>
    <row r="35" spans="1:37" ht="18" customHeight="1">
      <c r="A35" s="126" t="s">
        <v>224</v>
      </c>
      <c r="B35" s="131"/>
      <c r="C35" s="213">
        <v>0</v>
      </c>
      <c r="D35" s="69"/>
      <c r="E35" s="213">
        <v>0</v>
      </c>
      <c r="F35" s="69"/>
      <c r="G35" s="213">
        <v>0</v>
      </c>
      <c r="H35" s="69"/>
      <c r="I35" s="213">
        <v>0</v>
      </c>
      <c r="J35" s="69"/>
      <c r="K35" s="213">
        <v>0</v>
      </c>
      <c r="L35" s="69"/>
      <c r="M35" s="213">
        <v>0</v>
      </c>
      <c r="N35" s="69"/>
      <c r="O35" s="213">
        <v>0</v>
      </c>
      <c r="P35" s="69"/>
      <c r="Q35" s="213">
        <v>0</v>
      </c>
      <c r="R35" s="69"/>
      <c r="S35" s="213">
        <v>-814</v>
      </c>
      <c r="T35" s="69"/>
      <c r="U35" s="213">
        <v>1542713</v>
      </c>
      <c r="V35" s="69"/>
      <c r="W35" s="213">
        <v>1181964</v>
      </c>
      <c r="X35" s="69"/>
      <c r="Y35" s="213">
        <v>-2878539</v>
      </c>
      <c r="Z35" s="69"/>
      <c r="AA35" s="213">
        <f>SUM(S35:Y35)</f>
        <v>-154676</v>
      </c>
      <c r="AB35" s="69"/>
      <c r="AC35" s="213">
        <f>(AA35)+SUM(C35:Q35)</f>
        <v>-154676</v>
      </c>
      <c r="AD35" s="69"/>
      <c r="AE35" s="213">
        <v>0</v>
      </c>
      <c r="AF35" s="69"/>
      <c r="AG35" s="214">
        <f>SUM(AC35:AE35)</f>
        <v>-154676</v>
      </c>
      <c r="AH35" s="69"/>
      <c r="AI35" s="213">
        <v>-427236</v>
      </c>
      <c r="AJ35" s="69"/>
      <c r="AK35" s="213">
        <f>SUM(AG35:AI35)</f>
        <v>-581912</v>
      </c>
    </row>
    <row r="36" spans="1:37" ht="18" customHeight="1">
      <c r="A36" s="130" t="s">
        <v>225</v>
      </c>
      <c r="B36" s="131"/>
      <c r="C36" s="140">
        <f>SUM(C31:C35)</f>
        <v>0</v>
      </c>
      <c r="D36" s="137"/>
      <c r="E36" s="140">
        <f>SUM(E31:E35)</f>
        <v>0</v>
      </c>
      <c r="F36" s="137"/>
      <c r="G36" s="140">
        <f>SUM(G31:G35)</f>
        <v>0</v>
      </c>
      <c r="H36" s="137"/>
      <c r="I36" s="140">
        <f>SUM(I31:I35)</f>
        <v>0</v>
      </c>
      <c r="J36" s="137"/>
      <c r="K36" s="140">
        <f>SUM(K31:K35)</f>
        <v>0</v>
      </c>
      <c r="L36" s="137"/>
      <c r="M36" s="140">
        <f>SUM(M31:M35)</f>
        <v>0</v>
      </c>
      <c r="N36" s="137"/>
      <c r="O36" s="140">
        <f>SUM(O31:O35)</f>
        <v>2843553</v>
      </c>
      <c r="P36" s="137"/>
      <c r="Q36" s="140">
        <f>SUM(Q31:Q35)</f>
        <v>0</v>
      </c>
      <c r="R36" s="137"/>
      <c r="S36" s="140">
        <f>SUM(S31:S35)</f>
        <v>-814</v>
      </c>
      <c r="T36" s="137"/>
      <c r="U36" s="140">
        <f>SUM(U31:U35)</f>
        <v>1542713</v>
      </c>
      <c r="V36" s="94"/>
      <c r="W36" s="140">
        <f>SUM(W31:W35)</f>
        <v>1181964</v>
      </c>
      <c r="X36" s="94"/>
      <c r="Y36" s="140">
        <f>SUM(Y31:Y35)</f>
        <v>-2878539</v>
      </c>
      <c r="Z36" s="137"/>
      <c r="AA36" s="140">
        <f>SUM(AA31:AA35)</f>
        <v>-154676</v>
      </c>
      <c r="AB36" s="137"/>
      <c r="AC36" s="140">
        <f>SUM(AC31:AC35)</f>
        <v>2688877</v>
      </c>
      <c r="AD36" s="137"/>
      <c r="AE36" s="140">
        <f>SUM(AE31:AE35)</f>
        <v>0</v>
      </c>
      <c r="AF36" s="137"/>
      <c r="AG36" s="140">
        <f>SUM(AG31:AG35)</f>
        <v>2688877</v>
      </c>
      <c r="AH36" s="137"/>
      <c r="AI36" s="140">
        <f>SUM(AI31:AI35)</f>
        <v>-273186</v>
      </c>
      <c r="AJ36" s="137"/>
      <c r="AK36" s="140">
        <f>AG36+AI36</f>
        <v>2415691</v>
      </c>
    </row>
    <row r="37" spans="1:37" s="148" customFormat="1" ht="18" customHeight="1">
      <c r="A37" s="126" t="s">
        <v>226</v>
      </c>
      <c r="B37" s="126"/>
      <c r="C37" s="216"/>
      <c r="D37" s="137"/>
      <c r="E37" s="216"/>
      <c r="F37" s="137"/>
      <c r="G37" s="216"/>
      <c r="H37" s="137"/>
      <c r="I37" s="216"/>
      <c r="J37" s="137"/>
      <c r="K37" s="216"/>
      <c r="L37" s="137"/>
      <c r="M37" s="217"/>
      <c r="N37" s="137"/>
      <c r="O37" s="216"/>
      <c r="P37" s="137"/>
      <c r="Q37" s="216"/>
      <c r="R37" s="126"/>
      <c r="S37" s="216"/>
      <c r="T37" s="137"/>
      <c r="U37" s="216"/>
      <c r="V37" s="137"/>
      <c r="W37" s="216"/>
      <c r="X37" s="137"/>
      <c r="Y37" s="216"/>
      <c r="Z37" s="183"/>
      <c r="AA37" s="216"/>
      <c r="AB37" s="137"/>
      <c r="AC37" s="216"/>
      <c r="AD37" s="136"/>
      <c r="AE37" s="216"/>
      <c r="AF37" s="136"/>
      <c r="AG37" s="216"/>
      <c r="AH37" s="136"/>
      <c r="AI37" s="216"/>
      <c r="AJ37" s="136"/>
      <c r="AK37" s="216"/>
    </row>
    <row r="38" spans="1:37" ht="18" customHeight="1">
      <c r="A38" s="126" t="s">
        <v>227</v>
      </c>
      <c r="B38" s="131"/>
      <c r="C38" s="69">
        <v>0</v>
      </c>
      <c r="D38" s="69"/>
      <c r="E38" s="69">
        <v>0</v>
      </c>
      <c r="F38" s="69"/>
      <c r="G38" s="69">
        <v>0</v>
      </c>
      <c r="H38" s="69"/>
      <c r="I38" s="69">
        <v>0</v>
      </c>
      <c r="J38" s="69"/>
      <c r="K38" s="69">
        <v>0</v>
      </c>
      <c r="L38" s="69"/>
      <c r="M38" s="69">
        <v>0</v>
      </c>
      <c r="N38" s="69"/>
      <c r="O38" s="69">
        <v>-412077</v>
      </c>
      <c r="P38" s="69"/>
      <c r="Q38" s="69">
        <v>0</v>
      </c>
      <c r="R38" s="69"/>
      <c r="S38" s="69">
        <v>0</v>
      </c>
      <c r="T38" s="69"/>
      <c r="U38" s="69">
        <v>0</v>
      </c>
      <c r="V38" s="69"/>
      <c r="W38" s="69">
        <v>0</v>
      </c>
      <c r="X38" s="69"/>
      <c r="Y38" s="69">
        <v>0</v>
      </c>
      <c r="Z38" s="69"/>
      <c r="AA38" s="69">
        <v>0</v>
      </c>
      <c r="AB38" s="69"/>
      <c r="AC38" s="69">
        <f>(AA38)+SUM(C38:Q38)</f>
        <v>-412077</v>
      </c>
      <c r="AD38" s="69"/>
      <c r="AE38" s="69">
        <v>0</v>
      </c>
      <c r="AF38" s="69"/>
      <c r="AG38" s="215">
        <f>SUM(AC38:AE38)</f>
        <v>-412077</v>
      </c>
      <c r="AH38" s="69"/>
      <c r="AI38" s="69">
        <v>0</v>
      </c>
      <c r="AJ38" s="69"/>
      <c r="AK38" s="69">
        <f>SUM(AG38:AI38)</f>
        <v>-412077</v>
      </c>
    </row>
    <row r="39" spans="1:37" s="148" customFormat="1" ht="18" customHeight="1">
      <c r="A39" s="126" t="s">
        <v>228</v>
      </c>
      <c r="B39" s="131"/>
      <c r="C39" s="218">
        <v>0</v>
      </c>
      <c r="D39" s="142"/>
      <c r="E39" s="218">
        <v>0</v>
      </c>
      <c r="F39" s="142"/>
      <c r="G39" s="218">
        <v>0</v>
      </c>
      <c r="H39" s="142"/>
      <c r="I39" s="218">
        <v>0</v>
      </c>
      <c r="J39" s="142"/>
      <c r="K39" s="218">
        <v>0</v>
      </c>
      <c r="L39" s="142"/>
      <c r="M39" s="218">
        <v>0</v>
      </c>
      <c r="N39" s="142"/>
      <c r="O39" s="218">
        <v>73747</v>
      </c>
      <c r="P39" s="142"/>
      <c r="Q39" s="218">
        <v>0</v>
      </c>
      <c r="R39" s="126"/>
      <c r="S39" s="218">
        <v>-54281</v>
      </c>
      <c r="T39" s="219"/>
      <c r="U39" s="218">
        <v>0</v>
      </c>
      <c r="V39" s="219"/>
      <c r="W39" s="218">
        <v>0</v>
      </c>
      <c r="X39" s="219"/>
      <c r="Y39" s="218">
        <v>0</v>
      </c>
      <c r="Z39" s="219"/>
      <c r="AA39" s="218">
        <f>SUM(S39:Y39)</f>
        <v>-54281</v>
      </c>
      <c r="AB39" s="219"/>
      <c r="AC39" s="220">
        <f>(AA39)+SUM(C39:Q39)</f>
        <v>19466</v>
      </c>
      <c r="AD39" s="219"/>
      <c r="AE39" s="218">
        <v>0</v>
      </c>
      <c r="AF39" s="219"/>
      <c r="AG39" s="218">
        <f>SUM(AC39:AE39)</f>
        <v>19466</v>
      </c>
      <c r="AH39" s="219"/>
      <c r="AI39" s="218">
        <v>0</v>
      </c>
      <c r="AJ39" s="219"/>
      <c r="AK39" s="218">
        <f>SUM(AG39:AI39)</f>
        <v>19466</v>
      </c>
    </row>
    <row r="40" spans="1:37" ht="18" customHeight="1" thickBot="1">
      <c r="A40" s="130" t="s">
        <v>229</v>
      </c>
      <c r="B40" s="131"/>
      <c r="C40" s="153">
        <f>C15+C29+C36+C38+C39</f>
        <v>8611242</v>
      </c>
      <c r="D40" s="134"/>
      <c r="E40" s="153">
        <f>E15+E29+E36+E38+E39</f>
        <v>57298909</v>
      </c>
      <c r="F40" s="134"/>
      <c r="G40" s="153">
        <f>G15+G29+G36+G38+G39</f>
        <v>3582872</v>
      </c>
      <c r="H40" s="134"/>
      <c r="I40" s="153">
        <f>I15+I29+I36+I38+I39</f>
        <v>4515190</v>
      </c>
      <c r="J40" s="134"/>
      <c r="K40" s="153">
        <f>K15+K29+K36+K38+K39</f>
        <v>-9917</v>
      </c>
      <c r="L40" s="134"/>
      <c r="M40" s="153">
        <f>M15+M29+M36+M38+M39</f>
        <v>929166</v>
      </c>
      <c r="N40" s="134"/>
      <c r="O40" s="153">
        <f>O15+O29+O36+O38+O39</f>
        <v>131268833</v>
      </c>
      <c r="P40" s="136"/>
      <c r="Q40" s="153">
        <f>Q15+Q29+Q36+Q38+Q39</f>
        <v>-10332356</v>
      </c>
      <c r="R40" s="134"/>
      <c r="S40" s="153">
        <f>S15+S29+S36+S38+S39</f>
        <v>23403034</v>
      </c>
      <c r="T40" s="134"/>
      <c r="U40" s="153">
        <f>U15+U29+U36+U38+U39</f>
        <v>1312168</v>
      </c>
      <c r="V40" s="94"/>
      <c r="W40" s="153">
        <f>W15+W29+W36+W38+W39</f>
        <v>3928628</v>
      </c>
      <c r="X40" s="94"/>
      <c r="Y40" s="153">
        <f>Y15+Y29+Y36+Y38+Y39</f>
        <v>-20535289</v>
      </c>
      <c r="Z40" s="134"/>
      <c r="AA40" s="153">
        <f>AA15+AA29+AA36+AA38+AA39</f>
        <v>8108541</v>
      </c>
      <c r="AB40" s="134"/>
      <c r="AC40" s="153">
        <f>AC15+AC29+AC36+AC38+AC39</f>
        <v>203972480</v>
      </c>
      <c r="AD40" s="134"/>
      <c r="AE40" s="153">
        <f>AE15+AE29+AE36+AE38+AE39</f>
        <v>15000000</v>
      </c>
      <c r="AF40" s="134"/>
      <c r="AG40" s="153">
        <f>AG15+AG29+AG36+AG38+AG39</f>
        <v>218972480</v>
      </c>
      <c r="AH40" s="134"/>
      <c r="AI40" s="153">
        <f>AI15+AI29+AI36+AI38+AI39</f>
        <v>42447798</v>
      </c>
      <c r="AJ40" s="134"/>
      <c r="AK40" s="153">
        <f>AK15+AK29+AK36+AK38+AK39</f>
        <v>261420278</v>
      </c>
    </row>
    <row r="41" spans="1:37" ht="14.5" thickTop="1"/>
  </sheetData>
  <mergeCells count="2">
    <mergeCell ref="C5:AK5"/>
    <mergeCell ref="S6:AA6"/>
  </mergeCells>
  <pageMargins left="0.4" right="0.4" top="0.48" bottom="0.5" header="0.5" footer="0.5"/>
  <pageSetup paperSize="9" scale="44" firstPageNumber="9" orientation="landscape" useFirstPageNumber="1" r:id="rId1"/>
  <headerFooter>
    <oddFooter>&amp;L&amp;13 The accompanying notes form an integral part of the interim financial statements.
&amp;C&amp;13&amp;P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4"/>
  <sheetViews>
    <sheetView view="pageBreakPreview" zoomScale="85" zoomScaleNormal="55" zoomScaleSheetLayoutView="85" workbookViewId="0">
      <selection activeCell="AM11" sqref="AM11"/>
    </sheetView>
  </sheetViews>
  <sheetFormatPr defaultColWidth="8.90625" defaultRowHeight="14"/>
  <cols>
    <col min="1" max="1" width="43.1796875" style="225" customWidth="1"/>
    <col min="2" max="2" width="6.81640625" style="225" customWidth="1"/>
    <col min="3" max="3" width="11.1796875" style="225" bestFit="1" customWidth="1"/>
    <col min="4" max="4" width="1" style="225" customWidth="1"/>
    <col min="5" max="5" width="16" style="225" bestFit="1" customWidth="1"/>
    <col min="6" max="6" width="1" style="225" customWidth="1"/>
    <col min="7" max="7" width="11" style="225" bestFit="1" customWidth="1"/>
    <col min="8" max="8" width="1" style="225" customWidth="1"/>
    <col min="9" max="9" width="18.1796875" style="225" bestFit="1" customWidth="1"/>
    <col min="10" max="10" width="1" style="225" customWidth="1"/>
    <col min="11" max="11" width="14.1796875" style="225" bestFit="1" customWidth="1"/>
    <col min="12" max="12" width="1" style="225" customWidth="1"/>
    <col min="13" max="13" width="9.1796875" style="225" bestFit="1" customWidth="1"/>
    <col min="14" max="14" width="1" style="225" customWidth="1"/>
    <col min="15" max="15" width="14.1796875" style="225" bestFit="1" customWidth="1"/>
    <col min="16" max="16" width="1" style="225" customWidth="1"/>
    <col min="17" max="17" width="12.81640625" style="225" bestFit="1" customWidth="1"/>
    <col min="18" max="18" width="1" style="225" customWidth="1"/>
    <col min="19" max="19" width="14.453125" style="225" customWidth="1"/>
    <col min="20" max="20" width="1" style="225" customWidth="1"/>
    <col min="21" max="21" width="13.81640625" style="225" customWidth="1"/>
    <col min="22" max="22" width="1" style="225" customWidth="1"/>
    <col min="23" max="23" width="15.81640625" style="225" customWidth="1"/>
    <col min="24" max="24" width="1" style="225" customWidth="1"/>
    <col min="25" max="25" width="18.54296875" style="225" customWidth="1"/>
    <col min="26" max="26" width="1" style="225" customWidth="1"/>
    <col min="27" max="27" width="13" style="225" bestFit="1" customWidth="1"/>
    <col min="28" max="28" width="1" style="225" customWidth="1"/>
    <col min="29" max="29" width="15.1796875" style="225" bestFit="1" customWidth="1"/>
    <col min="30" max="30" width="1" style="225" customWidth="1"/>
    <col min="31" max="31" width="14" style="225" customWidth="1"/>
    <col min="32" max="32" width="1" style="225" customWidth="1"/>
    <col min="33" max="33" width="12.81640625" style="225" bestFit="1" customWidth="1"/>
    <col min="34" max="34" width="1" style="225" customWidth="1"/>
    <col min="35" max="35" width="19" style="225" bestFit="1" customWidth="1"/>
    <col min="36" max="36" width="1" style="225" customWidth="1"/>
    <col min="37" max="37" width="12" style="225" bestFit="1" customWidth="1"/>
    <col min="38" max="38" width="1" style="225" customWidth="1"/>
    <col min="39" max="39" width="13.1796875" style="225" customWidth="1"/>
    <col min="40" max="16384" width="8.90625" style="225"/>
  </cols>
  <sheetData>
    <row r="1" spans="1:39" s="222" customFormat="1" ht="18" customHeight="1">
      <c r="A1" s="130" t="s">
        <v>151</v>
      </c>
      <c r="B1" s="212"/>
      <c r="C1" s="221"/>
      <c r="D1" s="221"/>
    </row>
    <row r="2" spans="1:39" s="222" customFormat="1" ht="18" customHeight="1">
      <c r="A2" s="130" t="s">
        <v>152</v>
      </c>
      <c r="B2" s="212"/>
      <c r="C2" s="221"/>
      <c r="D2" s="221"/>
    </row>
    <row r="3" spans="1:39" s="222" customFormat="1" ht="17.149999999999999" customHeight="1">
      <c r="A3" s="223" t="s">
        <v>153</v>
      </c>
      <c r="B3" s="203"/>
      <c r="C3" s="224"/>
      <c r="D3" s="224"/>
      <c r="O3" s="224"/>
      <c r="P3" s="224"/>
      <c r="S3" s="224"/>
      <c r="W3" s="224"/>
      <c r="Y3" s="224"/>
      <c r="Z3" s="224"/>
      <c r="AA3" s="224"/>
    </row>
    <row r="4" spans="1:39">
      <c r="A4" s="56"/>
      <c r="B4" s="51"/>
      <c r="AM4" s="9" t="s">
        <v>3</v>
      </c>
    </row>
    <row r="5" spans="1:39">
      <c r="B5" s="51"/>
      <c r="C5" s="258" t="s">
        <v>154</v>
      </c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Y5" s="258"/>
      <c r="Z5" s="258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</row>
    <row r="6" spans="1:39">
      <c r="B6" s="52"/>
      <c r="C6" s="195"/>
      <c r="D6" s="195"/>
      <c r="E6" s="195"/>
      <c r="F6" s="195"/>
      <c r="G6" s="195"/>
      <c r="H6" s="195"/>
      <c r="I6" s="226"/>
      <c r="J6" s="195"/>
      <c r="K6" s="195"/>
      <c r="L6" s="195"/>
      <c r="M6" s="195"/>
      <c r="N6" s="195"/>
      <c r="O6" s="195"/>
      <c r="P6" s="195"/>
      <c r="Q6" s="195"/>
      <c r="R6" s="195"/>
      <c r="S6" s="264" t="s">
        <v>155</v>
      </c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195"/>
      <c r="AE6" s="195"/>
      <c r="AF6" s="195"/>
      <c r="AG6" s="195"/>
      <c r="AH6" s="195"/>
      <c r="AI6" s="195"/>
      <c r="AJ6" s="195"/>
      <c r="AK6" s="195"/>
      <c r="AL6" s="195"/>
      <c r="AM6" s="195"/>
    </row>
    <row r="7" spans="1:39">
      <c r="B7" s="52"/>
      <c r="C7" s="195"/>
      <c r="D7" s="195"/>
      <c r="E7" s="195"/>
      <c r="F7" s="195"/>
      <c r="G7" s="195"/>
      <c r="H7" s="195"/>
      <c r="I7" s="207" t="s">
        <v>354</v>
      </c>
      <c r="J7" s="195"/>
      <c r="K7" s="195"/>
      <c r="L7" s="195"/>
      <c r="M7" s="195"/>
      <c r="N7" s="195"/>
      <c r="O7" s="195"/>
      <c r="P7" s="195"/>
      <c r="Q7" s="195"/>
      <c r="R7" s="195"/>
      <c r="S7" s="226"/>
      <c r="T7" s="226"/>
      <c r="U7" s="226"/>
      <c r="V7" s="226"/>
      <c r="W7" s="226"/>
      <c r="X7" s="226"/>
      <c r="Y7" s="226" t="s">
        <v>166</v>
      </c>
      <c r="Z7" s="226"/>
      <c r="AA7" s="226"/>
      <c r="AB7" s="226"/>
      <c r="AC7" s="226"/>
      <c r="AD7" s="195"/>
      <c r="AE7" s="195"/>
      <c r="AF7" s="195"/>
      <c r="AG7" s="195"/>
      <c r="AH7" s="195"/>
      <c r="AI7" s="195"/>
      <c r="AJ7" s="195"/>
      <c r="AK7" s="195"/>
      <c r="AL7" s="195"/>
      <c r="AM7" s="195"/>
    </row>
    <row r="8" spans="1:39">
      <c r="B8" s="52"/>
      <c r="C8" s="195"/>
      <c r="D8" s="195"/>
      <c r="E8" s="195"/>
      <c r="F8" s="195"/>
      <c r="G8" s="195"/>
      <c r="H8" s="195"/>
      <c r="I8" s="207" t="s">
        <v>350</v>
      </c>
      <c r="J8" s="195"/>
      <c r="K8" s="195"/>
      <c r="L8" s="195"/>
      <c r="M8" s="195"/>
      <c r="N8" s="195"/>
      <c r="O8" s="195"/>
      <c r="P8" s="195"/>
      <c r="Q8" s="195"/>
      <c r="R8" s="195"/>
      <c r="S8" s="226"/>
      <c r="T8" s="226"/>
      <c r="U8" s="226"/>
      <c r="V8" s="226"/>
      <c r="W8" s="227" t="s">
        <v>156</v>
      </c>
      <c r="X8" s="226"/>
      <c r="Y8" s="226" t="s">
        <v>157</v>
      </c>
      <c r="Z8" s="226"/>
      <c r="AA8" s="226"/>
      <c r="AB8" s="226"/>
      <c r="AC8" s="226"/>
      <c r="AD8" s="195"/>
      <c r="AE8" s="195"/>
      <c r="AF8" s="195"/>
      <c r="AG8" s="195"/>
      <c r="AH8" s="195"/>
      <c r="AI8" s="195"/>
      <c r="AJ8" s="195"/>
      <c r="AK8" s="195"/>
      <c r="AL8" s="195"/>
      <c r="AM8" s="195"/>
    </row>
    <row r="9" spans="1:39">
      <c r="B9" s="52"/>
      <c r="E9" s="226"/>
      <c r="F9" s="226"/>
      <c r="G9" s="226"/>
      <c r="H9" s="226"/>
      <c r="I9" s="226" t="s">
        <v>163</v>
      </c>
      <c r="J9" s="226"/>
      <c r="K9" s="226"/>
      <c r="L9" s="226"/>
      <c r="M9" s="226"/>
      <c r="N9" s="226"/>
      <c r="R9" s="226"/>
      <c r="S9" s="226"/>
      <c r="U9" s="226"/>
      <c r="W9" s="226" t="s">
        <v>230</v>
      </c>
      <c r="Y9" s="226" t="s">
        <v>158</v>
      </c>
      <c r="Z9" s="226"/>
      <c r="AA9" s="226" t="s">
        <v>159</v>
      </c>
      <c r="AB9" s="226"/>
      <c r="AC9" s="226" t="s">
        <v>160</v>
      </c>
      <c r="AE9" s="228"/>
      <c r="AG9" s="226"/>
      <c r="AI9" s="228" t="s">
        <v>161</v>
      </c>
      <c r="AJ9" s="226"/>
      <c r="AK9" s="226"/>
      <c r="AL9" s="226"/>
    </row>
    <row r="10" spans="1:39">
      <c r="B10" s="196"/>
      <c r="C10" s="226" t="s">
        <v>162</v>
      </c>
      <c r="D10" s="226"/>
      <c r="E10" s="226" t="s">
        <v>74</v>
      </c>
      <c r="F10" s="226"/>
      <c r="H10" s="226"/>
      <c r="I10" s="226" t="s">
        <v>327</v>
      </c>
      <c r="J10" s="226"/>
      <c r="K10" s="201" t="s">
        <v>332</v>
      </c>
      <c r="L10" s="226"/>
      <c r="N10" s="226"/>
      <c r="O10" s="226" t="s">
        <v>165</v>
      </c>
      <c r="Q10" s="226"/>
      <c r="R10" s="226"/>
      <c r="S10" s="226" t="s">
        <v>156</v>
      </c>
      <c r="T10" s="226"/>
      <c r="U10" s="226" t="s">
        <v>166</v>
      </c>
      <c r="V10" s="226"/>
      <c r="W10" s="226" t="s">
        <v>231</v>
      </c>
      <c r="X10" s="226"/>
      <c r="Y10" s="226" t="s">
        <v>167</v>
      </c>
      <c r="Z10" s="226"/>
      <c r="AA10" s="226" t="s">
        <v>168</v>
      </c>
      <c r="AB10" s="226"/>
      <c r="AC10" s="226" t="s">
        <v>169</v>
      </c>
      <c r="AE10" s="228"/>
      <c r="AG10" s="226" t="s">
        <v>170</v>
      </c>
      <c r="AI10" s="228" t="s">
        <v>171</v>
      </c>
      <c r="AJ10" s="226"/>
      <c r="AK10" s="226" t="s">
        <v>172</v>
      </c>
      <c r="AL10" s="226"/>
      <c r="AM10" s="226" t="s">
        <v>173</v>
      </c>
    </row>
    <row r="11" spans="1:39">
      <c r="B11" s="196"/>
      <c r="C11" s="226" t="s">
        <v>174</v>
      </c>
      <c r="D11" s="226"/>
      <c r="E11" s="226" t="s">
        <v>175</v>
      </c>
      <c r="F11" s="226"/>
      <c r="G11" s="226" t="s">
        <v>176</v>
      </c>
      <c r="H11" s="226"/>
      <c r="I11" s="226" t="s">
        <v>328</v>
      </c>
      <c r="J11" s="226"/>
      <c r="K11" s="226" t="s">
        <v>178</v>
      </c>
      <c r="L11" s="226"/>
      <c r="M11" s="226" t="s">
        <v>179</v>
      </c>
      <c r="N11" s="226"/>
      <c r="O11" s="226" t="s">
        <v>180</v>
      </c>
      <c r="Q11" s="226" t="s">
        <v>181</v>
      </c>
      <c r="R11" s="226"/>
      <c r="S11" s="226" t="s">
        <v>182</v>
      </c>
      <c r="T11" s="226"/>
      <c r="U11" s="226" t="s">
        <v>183</v>
      </c>
      <c r="V11" s="226"/>
      <c r="W11" s="226" t="s">
        <v>232</v>
      </c>
      <c r="X11" s="226"/>
      <c r="Y11" s="226" t="s">
        <v>184</v>
      </c>
      <c r="Z11" s="226"/>
      <c r="AA11" s="226" t="s">
        <v>185</v>
      </c>
      <c r="AB11" s="226"/>
      <c r="AC11" s="226" t="s">
        <v>186</v>
      </c>
      <c r="AD11" s="226"/>
      <c r="AE11" s="226"/>
      <c r="AF11" s="226"/>
      <c r="AG11" s="226" t="s">
        <v>187</v>
      </c>
      <c r="AH11" s="226"/>
      <c r="AI11" s="226" t="s">
        <v>188</v>
      </c>
      <c r="AJ11" s="226"/>
      <c r="AK11" s="226" t="s">
        <v>189</v>
      </c>
      <c r="AL11" s="226"/>
      <c r="AM11" s="226" t="s">
        <v>190</v>
      </c>
    </row>
    <row r="12" spans="1:39">
      <c r="B12" s="196" t="s">
        <v>10</v>
      </c>
      <c r="C12" s="229" t="s">
        <v>191</v>
      </c>
      <c r="D12" s="226"/>
      <c r="E12" s="229" t="s">
        <v>192</v>
      </c>
      <c r="F12" s="226"/>
      <c r="G12" s="229" t="s">
        <v>193</v>
      </c>
      <c r="H12" s="226"/>
      <c r="I12" s="229" t="s">
        <v>340</v>
      </c>
      <c r="J12" s="226"/>
      <c r="K12" s="229" t="s">
        <v>195</v>
      </c>
      <c r="L12" s="226"/>
      <c r="M12" s="229" t="s">
        <v>196</v>
      </c>
      <c r="N12" s="226"/>
      <c r="O12" s="229" t="s">
        <v>197</v>
      </c>
      <c r="Q12" s="229" t="s">
        <v>192</v>
      </c>
      <c r="R12" s="226"/>
      <c r="S12" s="229" t="s">
        <v>198</v>
      </c>
      <c r="T12" s="226"/>
      <c r="U12" s="229" t="s">
        <v>199</v>
      </c>
      <c r="V12" s="226"/>
      <c r="W12" s="229" t="s">
        <v>233</v>
      </c>
      <c r="X12" s="226"/>
      <c r="Y12" s="229" t="s">
        <v>200</v>
      </c>
      <c r="Z12" s="226"/>
      <c r="AA12" s="229" t="s">
        <v>201</v>
      </c>
      <c r="AB12" s="226"/>
      <c r="AC12" s="229" t="s">
        <v>202</v>
      </c>
      <c r="AD12" s="226"/>
      <c r="AE12" s="229" t="s">
        <v>84</v>
      </c>
      <c r="AF12" s="226"/>
      <c r="AG12" s="229" t="s">
        <v>203</v>
      </c>
      <c r="AH12" s="226"/>
      <c r="AI12" s="229" t="s">
        <v>204</v>
      </c>
      <c r="AK12" s="229" t="s">
        <v>205</v>
      </c>
      <c r="AM12" s="229" t="s">
        <v>202</v>
      </c>
    </row>
    <row r="13" spans="1:39">
      <c r="B13" s="36"/>
      <c r="C13" s="196"/>
      <c r="D13" s="196"/>
      <c r="E13" s="196"/>
      <c r="F13" s="196"/>
      <c r="G13" s="196"/>
      <c r="H13" s="196"/>
      <c r="I13" s="196"/>
      <c r="J13" s="196"/>
      <c r="K13" s="196"/>
      <c r="L13" s="196"/>
      <c r="M13" s="196"/>
      <c r="N13" s="196"/>
      <c r="O13" s="196"/>
      <c r="P13" s="196"/>
      <c r="Q13" s="196"/>
      <c r="R13" s="196"/>
      <c r="S13" s="196"/>
      <c r="T13" s="196"/>
      <c r="U13" s="196"/>
      <c r="V13" s="196"/>
      <c r="W13" s="196"/>
      <c r="X13" s="196"/>
      <c r="Y13" s="196"/>
      <c r="Z13" s="196"/>
      <c r="AA13" s="196"/>
      <c r="AB13" s="196"/>
      <c r="AC13" s="196"/>
      <c r="AD13" s="196"/>
      <c r="AE13" s="196"/>
      <c r="AF13" s="196"/>
      <c r="AG13" s="196"/>
      <c r="AH13" s="196"/>
      <c r="AI13" s="196"/>
      <c r="AJ13" s="196"/>
      <c r="AK13" s="196"/>
      <c r="AL13" s="196"/>
      <c r="AM13" s="196"/>
    </row>
    <row r="14" spans="1:39" s="222" customFormat="1" ht="18" customHeight="1">
      <c r="A14" s="130" t="s">
        <v>234</v>
      </c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</row>
    <row r="15" spans="1:39" s="222" customFormat="1" ht="18" customHeight="1">
      <c r="A15" s="130" t="s">
        <v>235</v>
      </c>
      <c r="B15" s="131"/>
      <c r="C15" s="94">
        <v>8611242</v>
      </c>
      <c r="D15" s="137"/>
      <c r="E15" s="94">
        <v>57298909</v>
      </c>
      <c r="F15" s="137"/>
      <c r="G15" s="94">
        <v>3548471</v>
      </c>
      <c r="H15" s="137"/>
      <c r="I15" s="94">
        <v>4500040</v>
      </c>
      <c r="J15" s="137"/>
      <c r="K15" s="94">
        <v>-9917</v>
      </c>
      <c r="L15" s="137"/>
      <c r="M15" s="94">
        <v>929166</v>
      </c>
      <c r="N15" s="137"/>
      <c r="O15" s="94">
        <v>136924707</v>
      </c>
      <c r="P15" s="137"/>
      <c r="Q15" s="94">
        <v>-11150227</v>
      </c>
      <c r="R15" s="137"/>
      <c r="S15" s="94">
        <v>54385118</v>
      </c>
      <c r="T15" s="137"/>
      <c r="U15" s="94">
        <v>2865384</v>
      </c>
      <c r="V15" s="94"/>
      <c r="W15" s="94">
        <v>99289</v>
      </c>
      <c r="X15" s="94"/>
      <c r="Y15" s="94">
        <v>5755847</v>
      </c>
      <c r="Z15" s="94"/>
      <c r="AA15" s="94">
        <v>-22705384</v>
      </c>
      <c r="AB15" s="137"/>
      <c r="AC15" s="94">
        <f>SUM(S15:AA15)</f>
        <v>40400254</v>
      </c>
      <c r="AD15" s="94"/>
      <c r="AE15" s="94">
        <f>SUM(C15:Q15,AC15)</f>
        <v>241052645</v>
      </c>
      <c r="AF15" s="137"/>
      <c r="AG15" s="94">
        <v>15000000</v>
      </c>
      <c r="AH15" s="137"/>
      <c r="AI15" s="94">
        <f>SUM(AE15,AG15)</f>
        <v>256052645</v>
      </c>
      <c r="AJ15" s="137"/>
      <c r="AK15" s="94">
        <v>43790900</v>
      </c>
      <c r="AL15" s="137"/>
      <c r="AM15" s="194">
        <f>SUM(AI15:AK15)</f>
        <v>299843545</v>
      </c>
    </row>
    <row r="16" spans="1:39" s="222" customFormat="1" ht="18" customHeight="1">
      <c r="A16" s="130" t="s">
        <v>208</v>
      </c>
      <c r="B16" s="131"/>
      <c r="C16" s="230"/>
      <c r="D16" s="134"/>
      <c r="E16" s="135"/>
      <c r="F16" s="134"/>
      <c r="G16" s="136"/>
      <c r="H16" s="134"/>
      <c r="I16" s="134"/>
      <c r="J16" s="134"/>
      <c r="K16" s="134"/>
      <c r="L16" s="134"/>
      <c r="M16" s="135"/>
      <c r="N16" s="134"/>
      <c r="O16" s="135"/>
      <c r="P16" s="134"/>
      <c r="Q16" s="135"/>
      <c r="R16" s="134"/>
      <c r="S16" s="137"/>
      <c r="T16" s="134"/>
      <c r="U16" s="134"/>
      <c r="V16" s="134"/>
      <c r="W16" s="135"/>
      <c r="X16" s="134"/>
      <c r="Y16" s="135"/>
      <c r="Z16" s="135"/>
      <c r="AA16" s="135"/>
      <c r="AB16" s="134"/>
      <c r="AC16" s="137"/>
      <c r="AD16" s="134"/>
      <c r="AE16" s="137"/>
      <c r="AF16" s="134"/>
      <c r="AG16" s="137"/>
      <c r="AH16" s="134"/>
      <c r="AI16" s="137"/>
      <c r="AJ16" s="134"/>
      <c r="AK16" s="137"/>
      <c r="AL16" s="134"/>
      <c r="AM16" s="137"/>
    </row>
    <row r="17" spans="1:39" s="222" customFormat="1" ht="18" customHeight="1">
      <c r="A17" s="130" t="s">
        <v>209</v>
      </c>
      <c r="B17" s="131"/>
      <c r="C17" s="230"/>
      <c r="D17" s="134"/>
      <c r="E17" s="135"/>
      <c r="F17" s="134"/>
      <c r="G17" s="136"/>
      <c r="H17" s="134"/>
      <c r="I17" s="134"/>
      <c r="J17" s="134"/>
      <c r="K17" s="134"/>
      <c r="L17" s="134"/>
      <c r="M17" s="135"/>
      <c r="N17" s="134"/>
      <c r="O17" s="135"/>
      <c r="P17" s="134"/>
      <c r="Q17" s="135"/>
      <c r="R17" s="134"/>
      <c r="S17" s="137"/>
      <c r="T17" s="134"/>
      <c r="U17" s="134"/>
      <c r="V17" s="134"/>
      <c r="W17" s="135"/>
      <c r="X17" s="134"/>
      <c r="Y17" s="135"/>
      <c r="Z17" s="135"/>
      <c r="AA17" s="135"/>
      <c r="AB17" s="134"/>
      <c r="AC17" s="137"/>
      <c r="AD17" s="134"/>
      <c r="AE17" s="137"/>
      <c r="AF17" s="134"/>
      <c r="AG17" s="137"/>
      <c r="AH17" s="134"/>
      <c r="AI17" s="137"/>
      <c r="AJ17" s="134"/>
      <c r="AK17" s="137"/>
      <c r="AL17" s="134"/>
      <c r="AM17" s="137"/>
    </row>
    <row r="18" spans="1:39" s="222" customFormat="1" ht="18" customHeight="1">
      <c r="A18" s="125" t="s">
        <v>210</v>
      </c>
      <c r="B18" s="131"/>
      <c r="C18" s="139"/>
      <c r="D18" s="137"/>
      <c r="E18" s="139"/>
      <c r="F18" s="137"/>
      <c r="G18" s="136"/>
      <c r="H18" s="137"/>
      <c r="I18" s="137"/>
      <c r="J18" s="137"/>
      <c r="K18" s="137"/>
      <c r="L18" s="137"/>
      <c r="M18" s="139"/>
      <c r="N18" s="137"/>
      <c r="O18" s="139"/>
      <c r="P18" s="137"/>
      <c r="Q18" s="139"/>
      <c r="R18" s="137"/>
      <c r="S18" s="139"/>
      <c r="T18" s="137"/>
      <c r="U18" s="137"/>
      <c r="V18" s="137"/>
      <c r="W18" s="139"/>
      <c r="X18" s="137"/>
      <c r="Y18" s="139"/>
      <c r="Z18" s="139"/>
      <c r="AA18" s="139"/>
      <c r="AB18" s="137"/>
      <c r="AC18" s="139"/>
      <c r="AD18" s="137"/>
      <c r="AE18" s="139"/>
      <c r="AF18" s="137"/>
      <c r="AG18" s="139"/>
      <c r="AH18" s="137"/>
      <c r="AI18" s="139"/>
      <c r="AJ18" s="137"/>
      <c r="AK18" s="137"/>
      <c r="AL18" s="137"/>
      <c r="AM18" s="137"/>
    </row>
    <row r="19" spans="1:39" s="222" customFormat="1" ht="18" customHeight="1">
      <c r="A19" s="222" t="s">
        <v>236</v>
      </c>
      <c r="B19" s="131">
        <v>7</v>
      </c>
      <c r="C19" s="231">
        <v>0</v>
      </c>
      <c r="D19" s="232"/>
      <c r="E19" s="231">
        <v>0</v>
      </c>
      <c r="F19" s="232"/>
      <c r="G19" s="231">
        <v>0</v>
      </c>
      <c r="H19" s="232"/>
      <c r="I19" s="231">
        <v>0</v>
      </c>
      <c r="J19" s="232"/>
      <c r="K19" s="231">
        <v>0</v>
      </c>
      <c r="L19" s="232"/>
      <c r="M19" s="231">
        <v>0</v>
      </c>
      <c r="N19" s="232"/>
      <c r="O19" s="231">
        <v>0</v>
      </c>
      <c r="P19" s="232"/>
      <c r="Q19" s="231">
        <v>-263507</v>
      </c>
      <c r="R19" s="232"/>
      <c r="S19" s="231">
        <v>0</v>
      </c>
      <c r="T19" s="232"/>
      <c r="U19" s="231">
        <v>0</v>
      </c>
      <c r="V19" s="232"/>
      <c r="W19" s="231">
        <v>0</v>
      </c>
      <c r="X19" s="232"/>
      <c r="Y19" s="231">
        <v>0</v>
      </c>
      <c r="Z19" s="232"/>
      <c r="AA19" s="231">
        <v>0</v>
      </c>
      <c r="AB19" s="232"/>
      <c r="AC19" s="231">
        <f>SUM(S19:AA19)</f>
        <v>0</v>
      </c>
      <c r="AD19" s="232"/>
      <c r="AE19" s="231">
        <f>SUM(C19:Q19,AC19)</f>
        <v>-263507</v>
      </c>
      <c r="AF19" s="232"/>
      <c r="AG19" s="231">
        <v>0</v>
      </c>
      <c r="AH19" s="232"/>
      <c r="AI19" s="233">
        <f>SUM(AE19:AG19)</f>
        <v>-263507</v>
      </c>
      <c r="AJ19" s="232"/>
      <c r="AK19" s="231">
        <v>0</v>
      </c>
      <c r="AL19" s="232"/>
      <c r="AM19" s="231">
        <f>SUM(AI19:AK19)</f>
        <v>-263507</v>
      </c>
    </row>
    <row r="20" spans="1:39" s="222" customFormat="1" ht="18" customHeight="1">
      <c r="A20" s="125" t="s">
        <v>212</v>
      </c>
      <c r="B20" s="131"/>
      <c r="C20" s="152">
        <f>SUM(C19:C19)</f>
        <v>0</v>
      </c>
      <c r="D20" s="137"/>
      <c r="E20" s="152">
        <f>SUM(E19:E19)</f>
        <v>0</v>
      </c>
      <c r="F20" s="137"/>
      <c r="G20" s="152">
        <f>SUM(G19:G19)</f>
        <v>0</v>
      </c>
      <c r="H20" s="137"/>
      <c r="I20" s="152">
        <f>SUM(I19:I19)</f>
        <v>0</v>
      </c>
      <c r="J20" s="137"/>
      <c r="K20" s="152">
        <f>SUM(K19:K19)</f>
        <v>0</v>
      </c>
      <c r="L20" s="137"/>
      <c r="M20" s="152">
        <f>SUM(M19:M19)</f>
        <v>0</v>
      </c>
      <c r="N20" s="137"/>
      <c r="O20" s="152">
        <f>SUM(O19:O19)</f>
        <v>0</v>
      </c>
      <c r="P20" s="137"/>
      <c r="Q20" s="152">
        <f>SUM(Q19:Q19)</f>
        <v>-263507</v>
      </c>
      <c r="R20" s="137"/>
      <c r="S20" s="152">
        <f>SUM(S19:S19)</f>
        <v>0</v>
      </c>
      <c r="T20" s="137"/>
      <c r="U20" s="152">
        <f>SUM(U19:U19)</f>
        <v>0</v>
      </c>
      <c r="V20" s="94"/>
      <c r="W20" s="152">
        <f>SUM(W19:W19)</f>
        <v>0</v>
      </c>
      <c r="X20" s="94"/>
      <c r="Y20" s="152">
        <f>SUM(Y19:Y19)</f>
        <v>0</v>
      </c>
      <c r="Z20" s="94"/>
      <c r="AA20" s="152">
        <f>SUM(AA19:AA19)</f>
        <v>0</v>
      </c>
      <c r="AB20" s="137"/>
      <c r="AC20" s="152">
        <f>SUM(S20:AA20)</f>
        <v>0</v>
      </c>
      <c r="AD20" s="137"/>
      <c r="AE20" s="152">
        <f>SUM(AE19:AE19)</f>
        <v>-263507</v>
      </c>
      <c r="AF20" s="137"/>
      <c r="AG20" s="152">
        <f>SUM(AG19:AG19)</f>
        <v>0</v>
      </c>
      <c r="AH20" s="137"/>
      <c r="AI20" s="152">
        <f>SUM(AI19:AI19)</f>
        <v>-263507</v>
      </c>
      <c r="AJ20" s="137"/>
      <c r="AK20" s="152">
        <f>SUM(AK19:AK19)</f>
        <v>0</v>
      </c>
      <c r="AL20" s="137"/>
      <c r="AM20" s="152">
        <f>SUM(AM19:AM19)</f>
        <v>-263507</v>
      </c>
    </row>
    <row r="21" spans="1:39" s="222" customFormat="1" ht="18" customHeight="1">
      <c r="A21" s="125" t="s">
        <v>213</v>
      </c>
      <c r="B21" s="131"/>
      <c r="C21" s="139"/>
      <c r="D21" s="137"/>
      <c r="E21" s="139"/>
      <c r="F21" s="137"/>
      <c r="G21" s="136"/>
      <c r="H21" s="137"/>
      <c r="I21" s="137"/>
      <c r="J21" s="137"/>
      <c r="K21" s="137"/>
      <c r="L21" s="137"/>
      <c r="M21" s="139"/>
      <c r="N21" s="137"/>
      <c r="O21" s="139"/>
      <c r="P21" s="137"/>
      <c r="Q21" s="139"/>
      <c r="R21" s="137"/>
      <c r="S21" s="139"/>
      <c r="T21" s="137"/>
      <c r="U21" s="137"/>
      <c r="V21" s="137"/>
      <c r="W21" s="139"/>
      <c r="X21" s="137"/>
      <c r="Y21" s="139"/>
      <c r="Z21" s="139"/>
      <c r="AA21" s="139"/>
      <c r="AB21" s="137"/>
      <c r="AC21" s="139"/>
      <c r="AD21" s="137"/>
      <c r="AE21" s="139"/>
      <c r="AF21" s="137"/>
      <c r="AG21" s="139"/>
      <c r="AH21" s="137"/>
      <c r="AI21" s="139"/>
      <c r="AJ21" s="137"/>
      <c r="AK21" s="137"/>
      <c r="AL21" s="137"/>
      <c r="AM21" s="137"/>
    </row>
    <row r="22" spans="1:39" s="222" customFormat="1" ht="18" customHeight="1">
      <c r="A22" s="248" t="s">
        <v>341</v>
      </c>
      <c r="B22" s="131"/>
      <c r="C22" s="139"/>
      <c r="D22" s="137"/>
      <c r="E22" s="139"/>
      <c r="F22" s="137"/>
      <c r="G22" s="136"/>
      <c r="H22" s="137"/>
      <c r="I22" s="137"/>
      <c r="J22" s="137"/>
      <c r="K22" s="137"/>
      <c r="L22" s="137"/>
      <c r="M22" s="139"/>
      <c r="N22" s="137"/>
      <c r="O22" s="139"/>
      <c r="P22" s="137"/>
      <c r="Q22" s="139"/>
      <c r="R22" s="137"/>
      <c r="S22" s="139"/>
      <c r="T22" s="137"/>
      <c r="U22" s="137"/>
      <c r="V22" s="137"/>
      <c r="W22" s="139"/>
      <c r="X22" s="137"/>
      <c r="Y22" s="139"/>
      <c r="Z22" s="139"/>
      <c r="AA22" s="139"/>
      <c r="AB22" s="137"/>
      <c r="AC22" s="139"/>
      <c r="AD22" s="137"/>
      <c r="AE22" s="139"/>
      <c r="AF22" s="137"/>
      <c r="AG22" s="139"/>
      <c r="AH22" s="137"/>
      <c r="AI22" s="139"/>
      <c r="AJ22" s="137"/>
      <c r="AK22" s="137"/>
      <c r="AL22" s="137"/>
      <c r="AM22" s="137"/>
    </row>
    <row r="23" spans="1:39" s="222" customFormat="1" ht="18" customHeight="1">
      <c r="A23" s="236" t="s">
        <v>214</v>
      </c>
      <c r="B23" s="131"/>
      <c r="C23" s="139"/>
      <c r="D23" s="137"/>
      <c r="E23" s="139"/>
      <c r="F23" s="137"/>
      <c r="G23" s="136"/>
      <c r="H23" s="137"/>
      <c r="I23" s="137"/>
      <c r="J23" s="137"/>
      <c r="K23" s="137"/>
      <c r="L23" s="137"/>
      <c r="M23" s="139"/>
      <c r="N23" s="137"/>
      <c r="O23" s="139"/>
      <c r="P23" s="137"/>
      <c r="Q23" s="139"/>
      <c r="R23" s="137"/>
      <c r="S23" s="139"/>
      <c r="T23" s="137"/>
      <c r="U23" s="137"/>
      <c r="V23" s="137"/>
      <c r="W23" s="139"/>
      <c r="X23" s="137"/>
      <c r="Y23" s="139"/>
      <c r="Z23" s="139"/>
      <c r="AA23" s="139"/>
      <c r="AB23" s="137"/>
      <c r="AC23" s="139"/>
      <c r="AD23" s="137"/>
      <c r="AE23" s="139"/>
      <c r="AF23" s="137"/>
      <c r="AG23" s="139"/>
      <c r="AH23" s="137"/>
      <c r="AI23" s="139"/>
      <c r="AJ23" s="137"/>
      <c r="AK23" s="137"/>
      <c r="AL23" s="137"/>
      <c r="AM23" s="137"/>
    </row>
    <row r="24" spans="1:39" s="222" customFormat="1" ht="18" customHeight="1">
      <c r="A24" s="236" t="s">
        <v>215</v>
      </c>
      <c r="B24" s="131"/>
      <c r="C24" s="232">
        <v>0</v>
      </c>
      <c r="D24" s="232"/>
      <c r="E24" s="232">
        <v>0</v>
      </c>
      <c r="F24" s="232"/>
      <c r="G24" s="232">
        <v>0</v>
      </c>
      <c r="H24" s="232"/>
      <c r="I24" s="232">
        <v>1416</v>
      </c>
      <c r="J24" s="232"/>
      <c r="K24" s="232">
        <v>0</v>
      </c>
      <c r="L24" s="232"/>
      <c r="M24" s="232">
        <v>0</v>
      </c>
      <c r="N24" s="232"/>
      <c r="O24" s="232">
        <v>0</v>
      </c>
      <c r="P24" s="232"/>
      <c r="Q24" s="232">
        <v>0</v>
      </c>
      <c r="R24" s="232"/>
      <c r="S24" s="232">
        <v>0</v>
      </c>
      <c r="T24" s="232"/>
      <c r="U24" s="232">
        <v>0</v>
      </c>
      <c r="V24" s="232"/>
      <c r="W24" s="232">
        <v>0</v>
      </c>
      <c r="X24" s="232"/>
      <c r="Y24" s="232">
        <v>0</v>
      </c>
      <c r="Z24" s="232"/>
      <c r="AA24" s="232">
        <v>134</v>
      </c>
      <c r="AB24" s="232"/>
      <c r="AC24" s="239">
        <f>SUM(S24:AA24)</f>
        <v>134</v>
      </c>
      <c r="AD24" s="232"/>
      <c r="AE24" s="239">
        <f>SUM(C24:Q24,AC24)</f>
        <v>1550</v>
      </c>
      <c r="AF24" s="232"/>
      <c r="AG24" s="232">
        <v>0</v>
      </c>
      <c r="AH24" s="232"/>
      <c r="AI24" s="240">
        <f>SUM(AE24:AG24)</f>
        <v>1550</v>
      </c>
      <c r="AJ24" s="232"/>
      <c r="AK24" s="232">
        <v>-1550</v>
      </c>
      <c r="AL24" s="232"/>
      <c r="AM24" s="239">
        <f>SUM(AI24:AK24)</f>
        <v>0</v>
      </c>
    </row>
    <row r="25" spans="1:39" s="222" customFormat="1" ht="18" customHeight="1">
      <c r="A25" s="236" t="s">
        <v>326</v>
      </c>
      <c r="B25" s="131"/>
      <c r="C25" s="232">
        <v>0</v>
      </c>
      <c r="D25" s="232"/>
      <c r="E25" s="232">
        <v>0</v>
      </c>
      <c r="F25" s="232"/>
      <c r="G25" s="232">
        <v>0</v>
      </c>
      <c r="H25" s="232"/>
      <c r="I25" s="232">
        <v>-1352452</v>
      </c>
      <c r="J25" s="232"/>
      <c r="K25" s="232">
        <v>0</v>
      </c>
      <c r="L25" s="232"/>
      <c r="M25" s="232">
        <v>0</v>
      </c>
      <c r="N25" s="232"/>
      <c r="O25" s="232">
        <v>405247</v>
      </c>
      <c r="P25" s="232"/>
      <c r="Q25" s="232">
        <v>0</v>
      </c>
      <c r="R25" s="232"/>
      <c r="S25" s="232">
        <v>0</v>
      </c>
      <c r="T25" s="232"/>
      <c r="U25" s="232">
        <v>0</v>
      </c>
      <c r="V25" s="232"/>
      <c r="W25" s="232">
        <v>0</v>
      </c>
      <c r="X25" s="232"/>
      <c r="Y25" s="232">
        <v>0</v>
      </c>
      <c r="Z25" s="232"/>
      <c r="AA25" s="232">
        <v>0</v>
      </c>
      <c r="AB25" s="232"/>
      <c r="AC25" s="239">
        <f t="shared" ref="AC25:AC27" si="0">SUM(S25:AA25)</f>
        <v>0</v>
      </c>
      <c r="AD25" s="232"/>
      <c r="AE25" s="239">
        <f t="shared" ref="AE25:AE27" si="1">SUM(C25:Q25,AC25)</f>
        <v>-947205</v>
      </c>
      <c r="AF25" s="232"/>
      <c r="AG25" s="232">
        <v>0</v>
      </c>
      <c r="AH25" s="232"/>
      <c r="AI25" s="240">
        <f t="shared" ref="AI25:AI27" si="2">SUM(AE25:AG25)</f>
        <v>-947205</v>
      </c>
      <c r="AJ25" s="232"/>
      <c r="AK25" s="232">
        <v>0</v>
      </c>
      <c r="AL25" s="232"/>
      <c r="AM25" s="239">
        <f t="shared" ref="AM25:AM27" si="3">SUM(AI25:AK25)</f>
        <v>-947205</v>
      </c>
    </row>
    <row r="26" spans="1:39" s="222" customFormat="1" ht="18" customHeight="1">
      <c r="A26" s="222" t="s">
        <v>237</v>
      </c>
      <c r="B26" s="131"/>
      <c r="C26" s="232">
        <v>0</v>
      </c>
      <c r="D26" s="232"/>
      <c r="E26" s="232">
        <v>0</v>
      </c>
      <c r="F26" s="232"/>
      <c r="G26" s="232">
        <v>0</v>
      </c>
      <c r="H26" s="232"/>
      <c r="I26" s="232">
        <v>0</v>
      </c>
      <c r="J26" s="232"/>
      <c r="K26" s="232">
        <v>0</v>
      </c>
      <c r="L26" s="232"/>
      <c r="M26" s="232">
        <v>0</v>
      </c>
      <c r="N26" s="232"/>
      <c r="O26" s="232">
        <v>0</v>
      </c>
      <c r="P26" s="232"/>
      <c r="Q26" s="232">
        <v>0</v>
      </c>
      <c r="R26" s="232"/>
      <c r="S26" s="232">
        <v>0</v>
      </c>
      <c r="T26" s="232"/>
      <c r="U26" s="232">
        <v>0</v>
      </c>
      <c r="V26" s="232"/>
      <c r="W26" s="232">
        <v>0</v>
      </c>
      <c r="X26" s="232"/>
      <c r="Y26" s="232">
        <v>0</v>
      </c>
      <c r="Z26" s="232"/>
      <c r="AA26" s="232">
        <v>0</v>
      </c>
      <c r="AB26" s="232"/>
      <c r="AC26" s="239">
        <f t="shared" si="0"/>
        <v>0</v>
      </c>
      <c r="AD26" s="232"/>
      <c r="AE26" s="239">
        <f t="shared" si="1"/>
        <v>0</v>
      </c>
      <c r="AF26" s="232"/>
      <c r="AG26" s="232">
        <v>0</v>
      </c>
      <c r="AH26" s="232"/>
      <c r="AI26" s="240">
        <f t="shared" si="2"/>
        <v>0</v>
      </c>
      <c r="AJ26" s="232"/>
      <c r="AK26" s="232">
        <v>169587</v>
      </c>
      <c r="AL26" s="232"/>
      <c r="AM26" s="239">
        <f t="shared" si="3"/>
        <v>169587</v>
      </c>
    </row>
    <row r="27" spans="1:39" s="222" customFormat="1" ht="18" customHeight="1">
      <c r="A27" s="236" t="s">
        <v>324</v>
      </c>
      <c r="C27" s="231">
        <v>0</v>
      </c>
      <c r="D27" s="232"/>
      <c r="E27" s="231">
        <v>0</v>
      </c>
      <c r="F27" s="232"/>
      <c r="G27" s="231">
        <v>0</v>
      </c>
      <c r="H27" s="232"/>
      <c r="I27" s="231">
        <v>1900</v>
      </c>
      <c r="J27" s="232"/>
      <c r="K27" s="231">
        <v>0</v>
      </c>
      <c r="L27" s="232"/>
      <c r="M27" s="231">
        <v>0</v>
      </c>
      <c r="N27" s="232"/>
      <c r="O27" s="231">
        <v>-1900</v>
      </c>
      <c r="P27" s="232"/>
      <c r="Q27" s="231">
        <v>0</v>
      </c>
      <c r="R27" s="232"/>
      <c r="S27" s="231">
        <v>0</v>
      </c>
      <c r="T27" s="232"/>
      <c r="U27" s="231">
        <v>0</v>
      </c>
      <c r="V27" s="232"/>
      <c r="W27" s="231">
        <v>0</v>
      </c>
      <c r="X27" s="232"/>
      <c r="Y27" s="231">
        <v>0</v>
      </c>
      <c r="Z27" s="232"/>
      <c r="AA27" s="231">
        <v>0</v>
      </c>
      <c r="AB27" s="232"/>
      <c r="AC27" s="231">
        <f t="shared" si="0"/>
        <v>0</v>
      </c>
      <c r="AD27" s="232"/>
      <c r="AE27" s="231">
        <f t="shared" si="1"/>
        <v>0</v>
      </c>
      <c r="AF27" s="232"/>
      <c r="AG27" s="231">
        <v>0</v>
      </c>
      <c r="AH27" s="232"/>
      <c r="AI27" s="233">
        <f t="shared" si="2"/>
        <v>0</v>
      </c>
      <c r="AJ27" s="232"/>
      <c r="AK27" s="231">
        <v>-2886</v>
      </c>
      <c r="AL27" s="232"/>
      <c r="AM27" s="231">
        <f t="shared" si="3"/>
        <v>-2886</v>
      </c>
    </row>
    <row r="28" spans="1:39" s="222" customFormat="1" ht="18" customHeight="1">
      <c r="A28" s="125" t="s">
        <v>217</v>
      </c>
      <c r="B28" s="131"/>
      <c r="C28" s="230"/>
      <c r="D28" s="137"/>
      <c r="E28" s="230"/>
      <c r="F28" s="137"/>
      <c r="G28" s="230"/>
      <c r="H28" s="137"/>
      <c r="I28" s="230"/>
      <c r="J28" s="137"/>
      <c r="K28" s="230"/>
      <c r="L28" s="137"/>
      <c r="M28" s="230"/>
      <c r="N28" s="137"/>
      <c r="O28" s="139"/>
      <c r="P28" s="137"/>
      <c r="Q28" s="230"/>
      <c r="R28" s="137"/>
      <c r="S28" s="139"/>
      <c r="T28" s="137"/>
      <c r="U28" s="139"/>
      <c r="V28" s="139"/>
      <c r="W28" s="139"/>
      <c r="X28" s="139"/>
      <c r="Y28" s="139"/>
      <c r="Z28" s="139"/>
      <c r="AA28" s="139"/>
      <c r="AB28" s="137"/>
      <c r="AC28" s="139"/>
      <c r="AD28" s="137"/>
      <c r="AE28" s="139"/>
      <c r="AF28" s="137"/>
      <c r="AG28" s="139"/>
      <c r="AH28" s="137"/>
      <c r="AI28" s="139"/>
      <c r="AJ28" s="137"/>
      <c r="AK28" s="137"/>
      <c r="AL28" s="137"/>
      <c r="AM28" s="137"/>
    </row>
    <row r="29" spans="1:39" s="222" customFormat="1" ht="18" customHeight="1">
      <c r="A29" s="125" t="s">
        <v>341</v>
      </c>
      <c r="B29" s="131"/>
      <c r="C29" s="140">
        <f>SUM(C24:C27)</f>
        <v>0</v>
      </c>
      <c r="D29" s="94"/>
      <c r="E29" s="140">
        <f>SUM(E24:E27)</f>
        <v>0</v>
      </c>
      <c r="F29" s="94"/>
      <c r="G29" s="140">
        <f>SUM(G24:G27)</f>
        <v>0</v>
      </c>
      <c r="H29" s="94"/>
      <c r="I29" s="140">
        <f>SUM(I24:I27)</f>
        <v>-1349136</v>
      </c>
      <c r="J29" s="94"/>
      <c r="K29" s="140">
        <f>SUM(K24:K27)</f>
        <v>0</v>
      </c>
      <c r="L29" s="94"/>
      <c r="M29" s="140">
        <f>SUM(M24:M27)</f>
        <v>0</v>
      </c>
      <c r="N29" s="94"/>
      <c r="O29" s="140">
        <f>SUM(O24:O27)</f>
        <v>403347</v>
      </c>
      <c r="P29" s="94"/>
      <c r="Q29" s="140">
        <f>SUM(Q24:Q27)</f>
        <v>0</v>
      </c>
      <c r="R29" s="94"/>
      <c r="S29" s="140">
        <f>SUM(S24:S27)</f>
        <v>0</v>
      </c>
      <c r="T29" s="94"/>
      <c r="U29" s="140">
        <f>SUM(U24:U27)</f>
        <v>0</v>
      </c>
      <c r="V29" s="94"/>
      <c r="W29" s="140">
        <f>SUM(W24:W27)</f>
        <v>0</v>
      </c>
      <c r="X29" s="94"/>
      <c r="Y29" s="140">
        <f>SUM(Y24:Y27)</f>
        <v>0</v>
      </c>
      <c r="Z29" s="94"/>
      <c r="AA29" s="140">
        <f>SUM(AA24:AA27)</f>
        <v>134</v>
      </c>
      <c r="AB29" s="94"/>
      <c r="AC29" s="140">
        <f>SUM(AC24:AC27)</f>
        <v>134</v>
      </c>
      <c r="AD29" s="94"/>
      <c r="AE29" s="140">
        <f>SUM(AE24:AE27)</f>
        <v>-945655</v>
      </c>
      <c r="AF29" s="94"/>
      <c r="AG29" s="140">
        <f>SUM(AG24:AG27)</f>
        <v>0</v>
      </c>
      <c r="AH29" s="94"/>
      <c r="AI29" s="140">
        <f>SUM(AI24:AI27)</f>
        <v>-945655</v>
      </c>
      <c r="AJ29" s="94"/>
      <c r="AK29" s="140">
        <f>SUM(AK24:AK27)</f>
        <v>165151</v>
      </c>
      <c r="AL29" s="94"/>
      <c r="AM29" s="140">
        <f>SUM(AM24:AM27)</f>
        <v>-780504</v>
      </c>
    </row>
    <row r="30" spans="1:39" s="222" customFormat="1" ht="18" customHeight="1">
      <c r="A30" s="130" t="s">
        <v>218</v>
      </c>
      <c r="B30" s="131"/>
      <c r="C30" s="141"/>
      <c r="D30" s="134"/>
      <c r="E30" s="141"/>
      <c r="F30" s="134"/>
      <c r="G30" s="141"/>
      <c r="H30" s="134"/>
      <c r="I30" s="134"/>
      <c r="J30" s="134"/>
      <c r="K30" s="134"/>
      <c r="L30" s="134"/>
      <c r="M30" s="141"/>
      <c r="N30" s="134"/>
      <c r="O30" s="141"/>
      <c r="P30" s="136"/>
      <c r="Q30" s="141"/>
      <c r="R30" s="134"/>
      <c r="S30" s="141"/>
      <c r="T30" s="134"/>
      <c r="U30" s="141"/>
      <c r="V30" s="141"/>
      <c r="W30" s="141"/>
      <c r="X30" s="141"/>
      <c r="Y30" s="141"/>
      <c r="Z30" s="141"/>
      <c r="AA30" s="141"/>
      <c r="AB30" s="134"/>
      <c r="AC30" s="141"/>
      <c r="AD30" s="134"/>
      <c r="AE30" s="141"/>
      <c r="AF30" s="134"/>
      <c r="AG30" s="141"/>
      <c r="AH30" s="134"/>
      <c r="AI30" s="141"/>
      <c r="AJ30" s="134"/>
      <c r="AK30" s="235"/>
      <c r="AL30" s="134"/>
      <c r="AM30" s="235"/>
    </row>
    <row r="31" spans="1:39" s="222" customFormat="1" ht="18" customHeight="1">
      <c r="A31" s="130" t="s">
        <v>209</v>
      </c>
      <c r="B31" s="131"/>
      <c r="C31" s="140">
        <f>C20+C29</f>
        <v>0</v>
      </c>
      <c r="D31" s="134"/>
      <c r="E31" s="140">
        <f>E20+E29</f>
        <v>0</v>
      </c>
      <c r="F31" s="134"/>
      <c r="G31" s="140">
        <f>G20+G29</f>
        <v>0</v>
      </c>
      <c r="H31" s="134"/>
      <c r="I31" s="140">
        <f>I20+I29</f>
        <v>-1349136</v>
      </c>
      <c r="J31" s="134"/>
      <c r="K31" s="140">
        <f>K20+K29</f>
        <v>0</v>
      </c>
      <c r="L31" s="134"/>
      <c r="M31" s="140">
        <f>M20+M29</f>
        <v>0</v>
      </c>
      <c r="N31" s="134"/>
      <c r="O31" s="140">
        <f>O20+O29</f>
        <v>403347</v>
      </c>
      <c r="P31" s="136"/>
      <c r="Q31" s="140">
        <f>Q20+Q29</f>
        <v>-263507</v>
      </c>
      <c r="R31" s="134"/>
      <c r="S31" s="140">
        <f>S20+S29</f>
        <v>0</v>
      </c>
      <c r="T31" s="134"/>
      <c r="U31" s="140">
        <f>U20+U29</f>
        <v>0</v>
      </c>
      <c r="V31" s="94"/>
      <c r="W31" s="140">
        <f>W20+W29</f>
        <v>0</v>
      </c>
      <c r="X31" s="94"/>
      <c r="Y31" s="140">
        <f>Y20+Y29</f>
        <v>0</v>
      </c>
      <c r="Z31" s="94"/>
      <c r="AA31" s="140">
        <f>AA20+AA29</f>
        <v>134</v>
      </c>
      <c r="AB31" s="94"/>
      <c r="AC31" s="140">
        <f>AC20+AC29</f>
        <v>134</v>
      </c>
      <c r="AD31" s="134"/>
      <c r="AE31" s="140">
        <f>AE20+AE29</f>
        <v>-1209162</v>
      </c>
      <c r="AF31" s="134"/>
      <c r="AG31" s="140">
        <f>AG20+AG29</f>
        <v>0</v>
      </c>
      <c r="AH31" s="134"/>
      <c r="AI31" s="140">
        <f>AI20+AI29</f>
        <v>-1209162</v>
      </c>
      <c r="AJ31" s="134"/>
      <c r="AK31" s="140">
        <f>AK20+AK29</f>
        <v>165151</v>
      </c>
      <c r="AL31" s="134"/>
      <c r="AM31" s="140">
        <f>AM20+AM29</f>
        <v>-1044011</v>
      </c>
    </row>
    <row r="32" spans="1:39" s="222" customFormat="1" ht="18" customHeight="1">
      <c r="A32" s="130" t="s">
        <v>219</v>
      </c>
      <c r="B32" s="131"/>
      <c r="C32" s="141"/>
      <c r="D32" s="134"/>
      <c r="E32" s="141"/>
      <c r="F32" s="134"/>
      <c r="G32" s="141"/>
      <c r="H32" s="134"/>
      <c r="I32" s="134"/>
      <c r="J32" s="134"/>
      <c r="K32" s="134"/>
      <c r="L32" s="134"/>
      <c r="M32" s="141"/>
      <c r="N32" s="134"/>
      <c r="O32" s="141"/>
      <c r="P32" s="136"/>
      <c r="Q32" s="141"/>
      <c r="R32" s="134"/>
      <c r="S32" s="141"/>
      <c r="T32" s="134"/>
      <c r="U32" s="134"/>
      <c r="V32" s="134"/>
      <c r="W32" s="141"/>
      <c r="X32" s="134"/>
      <c r="Y32" s="141"/>
      <c r="Z32" s="141"/>
      <c r="AA32" s="141"/>
      <c r="AB32" s="134"/>
      <c r="AC32" s="141"/>
      <c r="AD32" s="134"/>
      <c r="AE32" s="141"/>
      <c r="AF32" s="134"/>
      <c r="AG32" s="141"/>
      <c r="AH32" s="134"/>
      <c r="AI32" s="141"/>
      <c r="AJ32" s="134"/>
      <c r="AK32" s="235"/>
      <c r="AL32" s="134"/>
      <c r="AM32" s="235"/>
    </row>
    <row r="33" spans="1:39" s="222" customFormat="1" ht="18" customHeight="1">
      <c r="A33" s="236" t="s">
        <v>238</v>
      </c>
      <c r="B33" s="131"/>
      <c r="C33" s="232">
        <v>0</v>
      </c>
      <c r="D33" s="232"/>
      <c r="E33" s="232">
        <v>0</v>
      </c>
      <c r="F33" s="232"/>
      <c r="G33" s="232">
        <v>0</v>
      </c>
      <c r="H33" s="232"/>
      <c r="I33" s="232">
        <v>0</v>
      </c>
      <c r="J33" s="232"/>
      <c r="K33" s="232">
        <v>0</v>
      </c>
      <c r="L33" s="232"/>
      <c r="M33" s="232">
        <v>0</v>
      </c>
      <c r="N33" s="232"/>
      <c r="O33" s="232">
        <v>-2725261</v>
      </c>
      <c r="P33" s="232"/>
      <c r="Q33" s="232">
        <v>0</v>
      </c>
      <c r="R33" s="232"/>
      <c r="S33" s="232">
        <v>0</v>
      </c>
      <c r="T33" s="232"/>
      <c r="U33" s="232">
        <v>0</v>
      </c>
      <c r="V33" s="232"/>
      <c r="W33" s="232">
        <v>0</v>
      </c>
      <c r="X33" s="232"/>
      <c r="Y33" s="232">
        <v>0</v>
      </c>
      <c r="Z33" s="232"/>
      <c r="AA33" s="232">
        <v>0</v>
      </c>
      <c r="AB33" s="232"/>
      <c r="AC33" s="239">
        <f>SUM(S33:AA33)</f>
        <v>0</v>
      </c>
      <c r="AD33" s="232"/>
      <c r="AE33" s="239">
        <f>SUM(C33:Q33,AC33)</f>
        <v>-2725261</v>
      </c>
      <c r="AF33" s="232"/>
      <c r="AG33" s="232">
        <v>0</v>
      </c>
      <c r="AH33" s="232"/>
      <c r="AI33" s="240">
        <f>SUM(AE33:AG33)</f>
        <v>-2725261</v>
      </c>
      <c r="AJ33" s="232"/>
      <c r="AK33" s="232">
        <v>-79039</v>
      </c>
      <c r="AL33" s="232"/>
      <c r="AM33" s="239">
        <f>SUM(AI33:AK33)</f>
        <v>-2804300</v>
      </c>
    </row>
    <row r="34" spans="1:39" s="222" customFormat="1" ht="18" customHeight="1">
      <c r="A34" s="222" t="s">
        <v>221</v>
      </c>
      <c r="B34" s="131"/>
      <c r="C34" s="232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2"/>
      <c r="U34" s="232"/>
      <c r="V34" s="232"/>
      <c r="W34" s="232"/>
      <c r="X34" s="232"/>
      <c r="Y34" s="232"/>
      <c r="Z34" s="232"/>
      <c r="AA34" s="232"/>
      <c r="AB34" s="232"/>
      <c r="AC34" s="232"/>
      <c r="AD34" s="232"/>
      <c r="AE34" s="232"/>
      <c r="AF34" s="232"/>
      <c r="AG34" s="232"/>
      <c r="AH34" s="232"/>
      <c r="AI34" s="234"/>
      <c r="AJ34" s="232"/>
      <c r="AK34" s="232"/>
      <c r="AL34" s="232"/>
      <c r="AM34" s="252"/>
    </row>
    <row r="35" spans="1:39" s="222" customFormat="1" ht="18" customHeight="1">
      <c r="A35" s="222" t="s">
        <v>239</v>
      </c>
      <c r="B35" s="131"/>
      <c r="C35" s="225"/>
      <c r="D35" s="225"/>
      <c r="E35" s="225"/>
      <c r="F35" s="225"/>
      <c r="G35" s="225"/>
      <c r="H35" s="225"/>
      <c r="I35" s="225"/>
      <c r="J35" s="225"/>
      <c r="K35" s="225"/>
      <c r="L35" s="225"/>
      <c r="M35" s="225"/>
      <c r="N35" s="225"/>
      <c r="O35" s="225"/>
      <c r="P35" s="225"/>
      <c r="Q35" s="225"/>
      <c r="R35" s="225"/>
      <c r="S35" s="225"/>
      <c r="T35" s="225"/>
      <c r="U35" s="225"/>
      <c r="V35" s="225"/>
      <c r="W35" s="225"/>
      <c r="X35" s="225"/>
      <c r="Y35" s="225"/>
      <c r="Z35" s="225"/>
      <c r="AA35" s="225"/>
      <c r="AB35" s="225"/>
      <c r="AC35" s="225"/>
      <c r="AD35" s="225"/>
      <c r="AE35" s="225"/>
      <c r="AF35" s="225"/>
      <c r="AG35" s="225"/>
      <c r="AH35" s="225"/>
      <c r="AI35" s="234"/>
      <c r="AJ35" s="225"/>
      <c r="AK35" s="225"/>
      <c r="AL35" s="225"/>
      <c r="AM35" s="252"/>
    </row>
    <row r="36" spans="1:39" s="222" customFormat="1" ht="18" customHeight="1">
      <c r="A36" s="222" t="s">
        <v>223</v>
      </c>
      <c r="B36" s="131"/>
      <c r="C36" s="232">
        <v>0</v>
      </c>
      <c r="D36" s="232"/>
      <c r="E36" s="232">
        <v>0</v>
      </c>
      <c r="F36" s="232"/>
      <c r="G36" s="232">
        <v>0</v>
      </c>
      <c r="H36" s="232"/>
      <c r="I36" s="232">
        <v>0</v>
      </c>
      <c r="J36" s="232"/>
      <c r="K36" s="232">
        <v>0</v>
      </c>
      <c r="L36" s="232"/>
      <c r="M36" s="232">
        <v>0</v>
      </c>
      <c r="N36" s="232"/>
      <c r="O36" s="232">
        <v>-3051</v>
      </c>
      <c r="P36" s="232"/>
      <c r="Q36" s="232">
        <v>0</v>
      </c>
      <c r="R36" s="232"/>
      <c r="S36" s="232">
        <v>0</v>
      </c>
      <c r="T36" s="232"/>
      <c r="U36" s="232">
        <v>0</v>
      </c>
      <c r="V36" s="232"/>
      <c r="W36" s="232">
        <v>0</v>
      </c>
      <c r="X36" s="232"/>
      <c r="Y36" s="232">
        <v>0</v>
      </c>
      <c r="Z36" s="232"/>
      <c r="AA36" s="232">
        <v>0</v>
      </c>
      <c r="AB36" s="232"/>
      <c r="AC36" s="239">
        <f>SUM(S36:AA36)</f>
        <v>0</v>
      </c>
      <c r="AD36" s="232"/>
      <c r="AE36" s="239">
        <f>SUM(C36:Q36,AC36)</f>
        <v>-3051</v>
      </c>
      <c r="AF36" s="232"/>
      <c r="AG36" s="232">
        <v>0</v>
      </c>
      <c r="AH36" s="232"/>
      <c r="AI36" s="240">
        <f>SUM(AE36:AG36)</f>
        <v>-3051</v>
      </c>
      <c r="AJ36" s="232"/>
      <c r="AK36" s="232">
        <v>-763</v>
      </c>
      <c r="AL36" s="232"/>
      <c r="AM36" s="239">
        <f t="shared" ref="AM36:AM37" si="4">SUM(AI36:AK36)</f>
        <v>-3814</v>
      </c>
    </row>
    <row r="37" spans="1:39" s="222" customFormat="1" ht="18" customHeight="1">
      <c r="A37" s="222" t="s">
        <v>224</v>
      </c>
      <c r="B37" s="131"/>
      <c r="C37" s="239">
        <v>0</v>
      </c>
      <c r="D37" s="232"/>
      <c r="E37" s="239">
        <v>0</v>
      </c>
      <c r="F37" s="232"/>
      <c r="G37" s="239">
        <v>0</v>
      </c>
      <c r="H37" s="232"/>
      <c r="I37" s="239">
        <v>0</v>
      </c>
      <c r="J37" s="232"/>
      <c r="K37" s="239">
        <v>0</v>
      </c>
      <c r="L37" s="232"/>
      <c r="M37" s="239">
        <v>0</v>
      </c>
      <c r="N37" s="232"/>
      <c r="O37" s="239">
        <v>0</v>
      </c>
      <c r="P37" s="232"/>
      <c r="Q37" s="239">
        <v>0</v>
      </c>
      <c r="R37" s="232"/>
      <c r="S37" s="239">
        <v>57184</v>
      </c>
      <c r="T37" s="232"/>
      <c r="U37" s="239">
        <v>-426179</v>
      </c>
      <c r="V37" s="232"/>
      <c r="W37" s="239">
        <v>43762</v>
      </c>
      <c r="X37" s="232"/>
      <c r="Y37" s="239">
        <v>-193603</v>
      </c>
      <c r="Z37" s="232"/>
      <c r="AA37" s="239">
        <v>-3697778</v>
      </c>
      <c r="AB37" s="232"/>
      <c r="AC37" s="239">
        <f>SUM(S37:AA37)</f>
        <v>-4216614</v>
      </c>
      <c r="AD37" s="232"/>
      <c r="AE37" s="239">
        <f>SUM(C37:Q37,AC37)</f>
        <v>-4216614</v>
      </c>
      <c r="AF37" s="232"/>
      <c r="AG37" s="239">
        <v>0</v>
      </c>
      <c r="AH37" s="232"/>
      <c r="AI37" s="240">
        <f>SUM(AE37:AG37)</f>
        <v>-4216614</v>
      </c>
      <c r="AJ37" s="232"/>
      <c r="AK37" s="239">
        <v>-586</v>
      </c>
      <c r="AL37" s="232"/>
      <c r="AM37" s="239">
        <f t="shared" si="4"/>
        <v>-4217200</v>
      </c>
    </row>
    <row r="38" spans="1:39" s="222" customFormat="1" ht="18" customHeight="1">
      <c r="A38" s="38" t="s">
        <v>147</v>
      </c>
      <c r="B38" s="131"/>
      <c r="C38" s="245"/>
      <c r="D38" s="232"/>
      <c r="E38" s="245"/>
      <c r="F38" s="232"/>
      <c r="G38" s="245"/>
      <c r="H38" s="232"/>
      <c r="I38" s="245"/>
      <c r="J38" s="232"/>
      <c r="K38" s="245"/>
      <c r="L38" s="232"/>
      <c r="M38" s="245"/>
      <c r="N38" s="232"/>
      <c r="O38" s="245"/>
      <c r="P38" s="232"/>
      <c r="Q38" s="245"/>
      <c r="R38" s="232"/>
      <c r="S38" s="245"/>
      <c r="T38" s="232"/>
      <c r="U38" s="245"/>
      <c r="V38" s="232"/>
      <c r="W38" s="245"/>
      <c r="X38" s="232"/>
      <c r="Y38" s="245"/>
      <c r="Z38" s="232"/>
      <c r="AA38" s="245"/>
      <c r="AB38" s="232"/>
      <c r="AC38" s="245"/>
      <c r="AD38" s="232"/>
      <c r="AE38" s="245"/>
      <c r="AF38" s="232"/>
      <c r="AG38" s="245"/>
      <c r="AH38" s="232"/>
      <c r="AI38" s="246"/>
      <c r="AJ38" s="232"/>
      <c r="AK38" s="245"/>
      <c r="AL38" s="232"/>
      <c r="AM38" s="245"/>
    </row>
    <row r="39" spans="1:39" s="222" customFormat="1" ht="18" customHeight="1">
      <c r="A39" s="38" t="s">
        <v>150</v>
      </c>
      <c r="B39" s="131"/>
      <c r="C39" s="140">
        <f>SUM(C33:C37)</f>
        <v>0</v>
      </c>
      <c r="D39" s="137"/>
      <c r="E39" s="140">
        <f>SUM(E33:E37)</f>
        <v>0</v>
      </c>
      <c r="F39" s="137"/>
      <c r="G39" s="140">
        <f>SUM(G33:G37)</f>
        <v>0</v>
      </c>
      <c r="H39" s="137"/>
      <c r="I39" s="140">
        <f>SUM(I33:I37)</f>
        <v>0</v>
      </c>
      <c r="J39" s="137"/>
      <c r="K39" s="140">
        <f>SUM(K33:K37)</f>
        <v>0</v>
      </c>
      <c r="L39" s="137"/>
      <c r="M39" s="140">
        <f>SUM(M33:M37)</f>
        <v>0</v>
      </c>
      <c r="N39" s="137"/>
      <c r="O39" s="140">
        <f>SUM(O33:O37)</f>
        <v>-2728312</v>
      </c>
      <c r="P39" s="137"/>
      <c r="Q39" s="140">
        <f>SUM(Q33:Q37)</f>
        <v>0</v>
      </c>
      <c r="R39" s="137"/>
      <c r="S39" s="140">
        <f>SUM(S33:S37)</f>
        <v>57184</v>
      </c>
      <c r="T39" s="137"/>
      <c r="U39" s="140">
        <f>SUM(U33:U37)</f>
        <v>-426179</v>
      </c>
      <c r="V39" s="94"/>
      <c r="W39" s="140">
        <f>SUM(W33:W37)</f>
        <v>43762</v>
      </c>
      <c r="X39" s="94"/>
      <c r="Y39" s="140">
        <f>SUM(Y33:Y37)</f>
        <v>-193603</v>
      </c>
      <c r="Z39" s="94"/>
      <c r="AA39" s="140">
        <f>SUM(AA33:AA37)</f>
        <v>-3697778</v>
      </c>
      <c r="AB39" s="137"/>
      <c r="AC39" s="140">
        <f>SUM(AC33:AC37)</f>
        <v>-4216614</v>
      </c>
      <c r="AD39" s="137"/>
      <c r="AE39" s="140">
        <f>SUM(AE33:AE37)</f>
        <v>-6944926</v>
      </c>
      <c r="AF39" s="137"/>
      <c r="AG39" s="140">
        <f>SUM(AG33:AG37)</f>
        <v>0</v>
      </c>
      <c r="AH39" s="137"/>
      <c r="AI39" s="140">
        <f>SUM(AI33:AI37)</f>
        <v>-6944926</v>
      </c>
      <c r="AJ39" s="137"/>
      <c r="AK39" s="140">
        <f>SUM(AK33:AK37)</f>
        <v>-80388</v>
      </c>
      <c r="AL39" s="137"/>
      <c r="AM39" s="140">
        <f>AI39+AK39</f>
        <v>-7025314</v>
      </c>
    </row>
    <row r="40" spans="1:39" ht="18" customHeight="1">
      <c r="A40" s="225" t="s">
        <v>226</v>
      </c>
      <c r="C40" s="143"/>
      <c r="D40" s="53"/>
      <c r="E40" s="143"/>
      <c r="F40" s="53"/>
      <c r="G40" s="143"/>
      <c r="H40" s="53"/>
      <c r="I40" s="143"/>
      <c r="J40" s="53"/>
      <c r="K40" s="143"/>
      <c r="L40" s="53"/>
      <c r="M40" s="144"/>
      <c r="N40" s="53"/>
      <c r="O40" s="143"/>
      <c r="P40" s="53"/>
      <c r="Q40" s="143"/>
      <c r="S40" s="143"/>
      <c r="T40" s="53"/>
      <c r="U40" s="143"/>
      <c r="V40" s="53"/>
      <c r="W40" s="143"/>
      <c r="X40" s="53"/>
      <c r="Y40" s="143"/>
      <c r="Z40" s="53"/>
      <c r="AA40" s="143"/>
      <c r="AB40" s="138"/>
      <c r="AC40" s="143"/>
      <c r="AD40" s="53"/>
      <c r="AE40" s="143"/>
      <c r="AF40" s="37"/>
      <c r="AG40" s="143"/>
      <c r="AH40" s="37"/>
      <c r="AI40" s="143"/>
      <c r="AJ40" s="37"/>
      <c r="AK40" s="143"/>
      <c r="AL40" s="37"/>
      <c r="AM40" s="143"/>
    </row>
    <row r="41" spans="1:39" s="222" customFormat="1" ht="18" customHeight="1">
      <c r="A41" s="222" t="s">
        <v>227</v>
      </c>
      <c r="B41" s="131"/>
      <c r="C41" s="232">
        <v>0</v>
      </c>
      <c r="D41" s="232"/>
      <c r="E41" s="232">
        <v>0</v>
      </c>
      <c r="F41" s="232"/>
      <c r="G41" s="232">
        <v>0</v>
      </c>
      <c r="H41" s="232"/>
      <c r="I41" s="232">
        <v>0</v>
      </c>
      <c r="J41" s="232"/>
      <c r="K41" s="232">
        <v>0</v>
      </c>
      <c r="L41" s="232"/>
      <c r="M41" s="232">
        <v>0</v>
      </c>
      <c r="N41" s="232"/>
      <c r="O41" s="232">
        <v>-270130</v>
      </c>
      <c r="P41" s="232"/>
      <c r="Q41" s="232">
        <v>0</v>
      </c>
      <c r="R41" s="232"/>
      <c r="S41" s="232">
        <v>0</v>
      </c>
      <c r="T41" s="232"/>
      <c r="U41" s="232">
        <v>0</v>
      </c>
      <c r="V41" s="232"/>
      <c r="W41" s="232">
        <v>0</v>
      </c>
      <c r="X41" s="232"/>
      <c r="Y41" s="232">
        <v>0</v>
      </c>
      <c r="Z41" s="232"/>
      <c r="AA41" s="232">
        <v>0</v>
      </c>
      <c r="AB41" s="232"/>
      <c r="AC41" s="239">
        <f>SUM(S41:AA41)</f>
        <v>0</v>
      </c>
      <c r="AD41" s="232"/>
      <c r="AE41" s="239">
        <f>SUM(C41:Q41,AC41)</f>
        <v>-270130</v>
      </c>
      <c r="AF41" s="232"/>
      <c r="AG41" s="232">
        <v>0</v>
      </c>
      <c r="AH41" s="232"/>
      <c r="AI41" s="240">
        <f>SUM(AE41:AG41)</f>
        <v>-270130</v>
      </c>
      <c r="AJ41" s="232"/>
      <c r="AK41" s="232">
        <v>0</v>
      </c>
      <c r="AL41" s="232"/>
      <c r="AM41" s="239">
        <f t="shared" ref="AM41:AM42" si="5">SUM(AI41:AK41)</f>
        <v>-270130</v>
      </c>
    </row>
    <row r="42" spans="1:39" ht="18" customHeight="1">
      <c r="A42" s="225" t="s">
        <v>333</v>
      </c>
      <c r="B42" s="196"/>
      <c r="C42" s="128">
        <v>0</v>
      </c>
      <c r="D42" s="237"/>
      <c r="E42" s="128">
        <v>0</v>
      </c>
      <c r="F42" s="237"/>
      <c r="G42" s="128">
        <v>0</v>
      </c>
      <c r="H42" s="237"/>
      <c r="I42" s="128">
        <v>0</v>
      </c>
      <c r="J42" s="237"/>
      <c r="K42" s="128">
        <v>0</v>
      </c>
      <c r="L42" s="237"/>
      <c r="M42" s="128">
        <v>0</v>
      </c>
      <c r="N42" s="237"/>
      <c r="O42" s="128">
        <v>142257</v>
      </c>
      <c r="P42" s="237"/>
      <c r="Q42" s="128">
        <v>0</v>
      </c>
      <c r="S42" s="128">
        <v>-142257</v>
      </c>
      <c r="T42" s="238"/>
      <c r="U42" s="128">
        <v>0</v>
      </c>
      <c r="V42" s="238"/>
      <c r="W42" s="128">
        <v>0</v>
      </c>
      <c r="X42" s="238"/>
      <c r="Y42" s="128">
        <v>0</v>
      </c>
      <c r="Z42" s="238"/>
      <c r="AA42" s="128">
        <v>0</v>
      </c>
      <c r="AB42" s="238"/>
      <c r="AC42" s="231">
        <f>SUM(S42:AA42)</f>
        <v>-142257</v>
      </c>
      <c r="AD42" s="238"/>
      <c r="AE42" s="231">
        <f>SUM(C42:Q42,AC42)</f>
        <v>0</v>
      </c>
      <c r="AF42" s="238"/>
      <c r="AG42" s="128">
        <v>0</v>
      </c>
      <c r="AH42" s="238"/>
      <c r="AI42" s="233">
        <f>SUM(AE42:AG42)</f>
        <v>0</v>
      </c>
      <c r="AJ42" s="238"/>
      <c r="AK42" s="128">
        <v>0</v>
      </c>
      <c r="AL42" s="238"/>
      <c r="AM42" s="231">
        <f t="shared" si="5"/>
        <v>0</v>
      </c>
    </row>
    <row r="43" spans="1:39" s="222" customFormat="1" ht="18" customHeight="1" thickBot="1">
      <c r="A43" s="130" t="s">
        <v>240</v>
      </c>
      <c r="B43" s="131"/>
      <c r="C43" s="153">
        <f>C15+C31+C39+C41+C42</f>
        <v>8611242</v>
      </c>
      <c r="D43" s="134"/>
      <c r="E43" s="153">
        <f>E15+E31+E39+E41+E42</f>
        <v>57298909</v>
      </c>
      <c r="F43" s="134"/>
      <c r="G43" s="153">
        <f>G15+G31+G39+G41+G42</f>
        <v>3548471</v>
      </c>
      <c r="H43" s="134"/>
      <c r="I43" s="153">
        <f>I15+I31+I39+I41+I42</f>
        <v>3150904</v>
      </c>
      <c r="J43" s="134"/>
      <c r="K43" s="153">
        <f>K15+K31+K39+K41+K42</f>
        <v>-9917</v>
      </c>
      <c r="L43" s="134"/>
      <c r="M43" s="153">
        <f>M15+M31+M39+M41+M42</f>
        <v>929166</v>
      </c>
      <c r="N43" s="134"/>
      <c r="O43" s="153">
        <f>O15+O31+O39+O41+O42</f>
        <v>134471869</v>
      </c>
      <c r="P43" s="136"/>
      <c r="Q43" s="153">
        <f>Q15+Q31+Q39+Q41+Q42</f>
        <v>-11413734</v>
      </c>
      <c r="R43" s="134"/>
      <c r="S43" s="153">
        <f>S15+S31+S39+S41+S42</f>
        <v>54300045</v>
      </c>
      <c r="T43" s="134"/>
      <c r="U43" s="153">
        <f>U15+U31+U39+U41+U42</f>
        <v>2439205</v>
      </c>
      <c r="V43" s="94"/>
      <c r="W43" s="153">
        <f>W15+W31+W39+W41+W42</f>
        <v>143051</v>
      </c>
      <c r="X43" s="94"/>
      <c r="Y43" s="153">
        <f>Y15+Y31+Y39+Y41+Y42</f>
        <v>5562244</v>
      </c>
      <c r="Z43" s="94"/>
      <c r="AA43" s="153">
        <f>AA15+AA31+AA39+AA41+AA42</f>
        <v>-26403028</v>
      </c>
      <c r="AB43" s="134"/>
      <c r="AC43" s="153">
        <f>AC15+AC31+AC39+AC41+AC42</f>
        <v>36041517</v>
      </c>
      <c r="AD43" s="134"/>
      <c r="AE43" s="153">
        <f>AE15+AE31+AE39+AE41+AE42</f>
        <v>232628427</v>
      </c>
      <c r="AF43" s="134"/>
      <c r="AG43" s="153">
        <f>AG15+AG31+AG39+AG41+AG42</f>
        <v>15000000</v>
      </c>
      <c r="AH43" s="134"/>
      <c r="AI43" s="153">
        <f>AI15+AI31+AI39+AI41+AI42</f>
        <v>247628427</v>
      </c>
      <c r="AJ43" s="134"/>
      <c r="AK43" s="153">
        <f>AK15+AK31+AK39+AK41+AK42</f>
        <v>43875663</v>
      </c>
      <c r="AL43" s="134"/>
      <c r="AM43" s="153">
        <f>AM15+AM31+AM39+AM41+AM42</f>
        <v>291504090</v>
      </c>
    </row>
    <row r="44" spans="1:39" ht="14.5" thickTop="1"/>
  </sheetData>
  <mergeCells count="2">
    <mergeCell ref="S6:AC6"/>
    <mergeCell ref="C5:AM5"/>
  </mergeCells>
  <pageMargins left="0.4" right="0.4" top="0.48" bottom="0.5" header="0.5" footer="0.5"/>
  <pageSetup paperSize="9" scale="41" firstPageNumber="10" orientation="landscape" useFirstPageNumber="1" r:id="rId1"/>
  <headerFooter>
    <oddFooter>&amp;L&amp;13 The accompanying notes form an integral part of the interim financial statements.
&amp;C&amp;13&amp;P</oddFooter>
  </headerFooter>
  <customProperties>
    <customPr name="EpmWorksheetKeyString_GUID" r:id="rId2"/>
  </customProperties>
  <ignoredErrors>
    <ignoredError sqref="AE28 AE32 AE3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5"/>
  <sheetViews>
    <sheetView view="pageBreakPreview" zoomScale="85" zoomScaleNormal="70" zoomScaleSheetLayoutView="85" workbookViewId="0">
      <selection activeCell="AO24" sqref="A24:AO24"/>
    </sheetView>
  </sheetViews>
  <sheetFormatPr defaultColWidth="9.1796875" defaultRowHeight="20.25" customHeight="1"/>
  <cols>
    <col min="1" max="1" width="39.81640625" style="15" customWidth="1"/>
    <col min="2" max="2" width="6.54296875" style="15" customWidth="1"/>
    <col min="3" max="3" width="15.453125" style="15" customWidth="1"/>
    <col min="4" max="4" width="1.453125" style="15" customWidth="1"/>
    <col min="5" max="5" width="15.453125" style="15" customWidth="1"/>
    <col min="6" max="6" width="1.453125" style="15" customWidth="1"/>
    <col min="7" max="7" width="15.453125" style="15" customWidth="1"/>
    <col min="8" max="8" width="1.453125" style="15" customWidth="1"/>
    <col min="9" max="9" width="15.453125" style="15" customWidth="1"/>
    <col min="10" max="10" width="1.453125" style="15" customWidth="1"/>
    <col min="11" max="11" width="15.453125" style="15" customWidth="1"/>
    <col min="12" max="12" width="1.453125" style="15" customWidth="1"/>
    <col min="13" max="13" width="15.453125" style="15" customWidth="1"/>
    <col min="14" max="14" width="1.81640625" style="15" customWidth="1"/>
    <col min="15" max="15" width="15.453125" style="15" customWidth="1"/>
    <col min="16" max="16" width="1.453125" style="15" customWidth="1"/>
    <col min="17" max="17" width="15.453125" style="15" customWidth="1"/>
    <col min="18" max="18" width="1.453125" style="15" customWidth="1"/>
    <col min="19" max="19" width="17.1796875" style="15" customWidth="1"/>
    <col min="20" max="20" width="1.453125" style="15" customWidth="1"/>
    <col min="21" max="21" width="19.453125" style="15" customWidth="1"/>
    <col min="22" max="22" width="1.453125" style="15" customWidth="1"/>
    <col min="23" max="23" width="16.453125" style="15" customWidth="1"/>
    <col min="24" max="24" width="0.81640625" style="15" customWidth="1"/>
    <col min="25" max="25" width="15.81640625" style="15" bestFit="1" customWidth="1"/>
    <col min="26" max="26" width="0.81640625" style="15" customWidth="1"/>
    <col min="27" max="27" width="19.36328125" style="15" customWidth="1"/>
    <col min="28" max="16384" width="9.1796875" style="15"/>
  </cols>
  <sheetData>
    <row r="1" spans="1:27" s="126" customFormat="1" ht="18" customHeight="1">
      <c r="A1" s="145" t="s">
        <v>151</v>
      </c>
      <c r="B1" s="146"/>
      <c r="C1" s="147"/>
      <c r="D1" s="147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8"/>
      <c r="X1" s="148"/>
      <c r="Y1" s="148"/>
      <c r="Z1" s="148"/>
      <c r="AA1" s="148"/>
    </row>
    <row r="2" spans="1:27" s="126" customFormat="1" ht="18" customHeight="1">
      <c r="A2" s="145" t="s">
        <v>152</v>
      </c>
      <c r="B2" s="146"/>
      <c r="C2" s="147"/>
      <c r="D2" s="147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</row>
    <row r="3" spans="1:27" s="126" customFormat="1" ht="17.149999999999999" customHeight="1">
      <c r="A3" s="149" t="s">
        <v>153</v>
      </c>
      <c r="B3" s="150"/>
      <c r="C3" s="151"/>
      <c r="D3" s="151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51"/>
      <c r="P3" s="151"/>
      <c r="Q3" s="148"/>
      <c r="R3" s="148"/>
      <c r="S3" s="151"/>
      <c r="T3" s="148"/>
      <c r="U3" s="148"/>
      <c r="V3" s="148"/>
      <c r="W3" s="151"/>
      <c r="X3" s="151"/>
      <c r="Y3" s="151"/>
      <c r="Z3" s="148"/>
      <c r="AA3" s="148"/>
    </row>
    <row r="4" spans="1:27" ht="20.25" customHeight="1">
      <c r="A4" s="56"/>
      <c r="B4" s="56"/>
      <c r="AA4" s="9"/>
    </row>
    <row r="5" spans="1:27" s="38" customFormat="1" ht="20.25" customHeight="1">
      <c r="A5" s="56"/>
      <c r="B5" s="56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9" t="s">
        <v>3</v>
      </c>
    </row>
    <row r="6" spans="1:27" s="38" customFormat="1" ht="20.25" customHeight="1">
      <c r="A6" s="57"/>
      <c r="B6" s="57"/>
      <c r="C6" s="258" t="s">
        <v>241</v>
      </c>
      <c r="D6" s="258"/>
      <c r="E6" s="258"/>
      <c r="F6" s="258"/>
      <c r="G6" s="258"/>
      <c r="H6" s="258"/>
      <c r="I6" s="258"/>
      <c r="J6" s="258"/>
      <c r="K6" s="258"/>
      <c r="L6" s="258"/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</row>
    <row r="7" spans="1:27" s="38" customFormat="1" ht="20.25" customHeight="1">
      <c r="A7" s="57"/>
      <c r="B7" s="57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265" t="s">
        <v>155</v>
      </c>
      <c r="R7" s="265"/>
      <c r="S7" s="265"/>
      <c r="T7" s="265"/>
      <c r="U7" s="265"/>
      <c r="V7" s="265"/>
      <c r="W7" s="265"/>
      <c r="X7" s="100"/>
      <c r="Y7" s="100"/>
      <c r="Z7" s="100"/>
      <c r="AA7" s="100"/>
    </row>
    <row r="8" spans="1:27" s="38" customFormat="1" ht="20.25" customHeight="1">
      <c r="A8" s="57"/>
      <c r="B8" s="57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  <c r="O8" s="100"/>
      <c r="P8" s="100"/>
      <c r="Q8" s="1"/>
      <c r="R8" s="1"/>
      <c r="S8" s="1"/>
      <c r="T8" s="1"/>
      <c r="U8" s="6" t="s">
        <v>242</v>
      </c>
      <c r="V8" s="1"/>
      <c r="W8" s="1"/>
      <c r="X8" s="100"/>
      <c r="Y8" s="100"/>
      <c r="Z8" s="100"/>
      <c r="AA8" s="100"/>
    </row>
    <row r="9" spans="1:27" s="38" customFormat="1" ht="20.25" customHeight="1">
      <c r="A9" s="15"/>
      <c r="B9" s="15"/>
      <c r="C9" s="1"/>
      <c r="D9" s="1"/>
      <c r="E9" s="6"/>
      <c r="F9" s="1"/>
      <c r="G9" s="15"/>
      <c r="H9" s="1"/>
      <c r="I9" s="6"/>
      <c r="J9" s="1"/>
      <c r="K9" s="15"/>
      <c r="L9" s="1"/>
      <c r="M9" s="1"/>
      <c r="N9" s="1"/>
      <c r="O9" s="1"/>
      <c r="P9" s="1"/>
      <c r="R9" s="1"/>
      <c r="S9" s="1"/>
      <c r="T9" s="1"/>
      <c r="U9" s="1" t="s">
        <v>243</v>
      </c>
      <c r="V9" s="1"/>
      <c r="W9" s="6"/>
      <c r="X9" s="1"/>
      <c r="Y9" s="1"/>
      <c r="Z9" s="1"/>
      <c r="AA9" s="1"/>
    </row>
    <row r="10" spans="1:27" s="38" customFormat="1" ht="20.25" customHeight="1">
      <c r="A10" s="15"/>
      <c r="B10" s="15"/>
      <c r="C10" s="1"/>
      <c r="D10" s="1"/>
      <c r="E10" s="6"/>
      <c r="F10" s="1"/>
      <c r="G10" s="15"/>
      <c r="H10" s="1"/>
      <c r="I10" s="6"/>
      <c r="J10" s="1"/>
      <c r="K10" s="15"/>
      <c r="L10" s="1"/>
      <c r="M10" s="1"/>
      <c r="N10" s="1"/>
      <c r="O10" s="1"/>
      <c r="P10" s="1"/>
      <c r="R10" s="1"/>
      <c r="S10" s="6"/>
      <c r="T10" s="1"/>
      <c r="U10" s="6" t="s">
        <v>244</v>
      </c>
      <c r="V10" s="1"/>
      <c r="W10" s="6" t="s">
        <v>160</v>
      </c>
      <c r="X10" s="1"/>
      <c r="Y10" s="1"/>
      <c r="Z10" s="1"/>
      <c r="AA10" s="1"/>
    </row>
    <row r="11" spans="1:27" s="38" customFormat="1" ht="20.25" customHeight="1">
      <c r="A11" s="15"/>
      <c r="B11" s="15"/>
      <c r="C11" s="6" t="s">
        <v>162</v>
      </c>
      <c r="D11" s="1"/>
      <c r="E11" s="1" t="s">
        <v>74</v>
      </c>
      <c r="F11" s="1"/>
      <c r="G11" s="6"/>
      <c r="H11" s="1"/>
      <c r="I11" s="6" t="s">
        <v>164</v>
      </c>
      <c r="J11" s="1"/>
      <c r="K11" s="1"/>
      <c r="L11" s="1"/>
      <c r="M11" s="1" t="s">
        <v>165</v>
      </c>
      <c r="N11" s="1"/>
      <c r="O11" s="1"/>
      <c r="P11" s="1"/>
      <c r="Q11" s="201" t="s">
        <v>156</v>
      </c>
      <c r="R11" s="1"/>
      <c r="S11" s="6" t="s">
        <v>166</v>
      </c>
      <c r="T11" s="1"/>
      <c r="U11" s="6" t="s">
        <v>167</v>
      </c>
      <c r="V11" s="1"/>
      <c r="W11" s="1" t="s">
        <v>169</v>
      </c>
      <c r="X11" s="1"/>
      <c r="Y11" s="1" t="s">
        <v>170</v>
      </c>
      <c r="Z11" s="1"/>
      <c r="AA11" s="6" t="s">
        <v>173</v>
      </c>
    </row>
    <row r="12" spans="1:27" s="38" customFormat="1" ht="20.25" customHeight="1">
      <c r="A12" s="15"/>
      <c r="B12" s="15"/>
      <c r="C12" s="6" t="s">
        <v>174</v>
      </c>
      <c r="D12" s="1"/>
      <c r="E12" s="1" t="s">
        <v>175</v>
      </c>
      <c r="F12" s="1"/>
      <c r="G12" s="6" t="s">
        <v>176</v>
      </c>
      <c r="H12" s="1"/>
      <c r="I12" s="6" t="s">
        <v>178</v>
      </c>
      <c r="J12" s="1"/>
      <c r="K12" s="1" t="s">
        <v>179</v>
      </c>
      <c r="L12" s="1"/>
      <c r="M12" s="1" t="s">
        <v>180</v>
      </c>
      <c r="N12" s="1"/>
      <c r="O12" s="6" t="s">
        <v>181</v>
      </c>
      <c r="P12" s="1"/>
      <c r="Q12" s="201" t="s">
        <v>182</v>
      </c>
      <c r="R12" s="1"/>
      <c r="S12" s="6" t="s">
        <v>183</v>
      </c>
      <c r="T12" s="1"/>
      <c r="U12" s="6" t="s">
        <v>245</v>
      </c>
      <c r="V12" s="1"/>
      <c r="W12" s="1" t="s">
        <v>246</v>
      </c>
      <c r="X12" s="1"/>
      <c r="Y12" s="1" t="s">
        <v>187</v>
      </c>
      <c r="Z12" s="1"/>
      <c r="AA12" s="6" t="s">
        <v>190</v>
      </c>
    </row>
    <row r="13" spans="1:27" ht="20.25" customHeight="1">
      <c r="B13" s="10" t="s">
        <v>10</v>
      </c>
      <c r="C13" s="12" t="s">
        <v>191</v>
      </c>
      <c r="D13" s="1"/>
      <c r="E13" s="12" t="s">
        <v>192</v>
      </c>
      <c r="F13" s="1"/>
      <c r="G13" s="7" t="s">
        <v>193</v>
      </c>
      <c r="H13" s="1"/>
      <c r="I13" s="7" t="s">
        <v>195</v>
      </c>
      <c r="J13" s="1"/>
      <c r="K13" s="12" t="s">
        <v>196</v>
      </c>
      <c r="L13" s="1"/>
      <c r="M13" s="12" t="s">
        <v>197</v>
      </c>
      <c r="N13" s="1"/>
      <c r="O13" s="7" t="s">
        <v>192</v>
      </c>
      <c r="P13" s="1"/>
      <c r="Q13" s="202" t="s">
        <v>198</v>
      </c>
      <c r="R13" s="1"/>
      <c r="S13" s="12" t="s">
        <v>199</v>
      </c>
      <c r="T13" s="1"/>
      <c r="U13" s="7" t="s">
        <v>200</v>
      </c>
      <c r="V13" s="1"/>
      <c r="W13" s="7" t="s">
        <v>247</v>
      </c>
      <c r="X13" s="1"/>
      <c r="Y13" s="12" t="s">
        <v>203</v>
      </c>
      <c r="Z13" s="1"/>
      <c r="AA13" s="12" t="s">
        <v>202</v>
      </c>
    </row>
    <row r="14" spans="1:27" s="38" customFormat="1" ht="20.25" customHeight="1"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</row>
    <row r="15" spans="1:27" ht="20.25" customHeight="1">
      <c r="A15" s="38" t="s">
        <v>206</v>
      </c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</row>
    <row r="16" spans="1:27" ht="20.25" customHeight="1">
      <c r="A16" s="38" t="s">
        <v>207</v>
      </c>
      <c r="B16" s="38"/>
      <c r="C16" s="181">
        <v>8611242</v>
      </c>
      <c r="D16" s="181"/>
      <c r="E16" s="181">
        <v>56408882</v>
      </c>
      <c r="F16" s="182"/>
      <c r="G16" s="181">
        <v>3470021</v>
      </c>
      <c r="H16" s="182"/>
      <c r="I16" s="181">
        <v>490423</v>
      </c>
      <c r="J16" s="182"/>
      <c r="K16" s="181">
        <v>929166</v>
      </c>
      <c r="L16" s="182"/>
      <c r="M16" s="181">
        <v>48369402</v>
      </c>
      <c r="N16" s="182"/>
      <c r="O16" s="181">
        <v>-6244707</v>
      </c>
      <c r="P16" s="182"/>
      <c r="Q16" s="181">
        <v>5087916</v>
      </c>
      <c r="R16" s="182"/>
      <c r="S16" s="181">
        <v>-53772</v>
      </c>
      <c r="T16" s="182"/>
      <c r="U16" s="181">
        <v>488567</v>
      </c>
      <c r="V16" s="182"/>
      <c r="W16" s="181">
        <f>SUM(Q16:U16)</f>
        <v>5522711</v>
      </c>
      <c r="X16" s="182"/>
      <c r="Y16" s="181">
        <v>15000000</v>
      </c>
      <c r="Z16" s="182"/>
      <c r="AA16" s="181">
        <f>SUM(W16:Y16,C16:O16)</f>
        <v>132557140</v>
      </c>
    </row>
    <row r="17" spans="1:27" ht="20.25" customHeight="1">
      <c r="A17" s="38" t="s">
        <v>219</v>
      </c>
      <c r="B17" s="38"/>
      <c r="C17" s="86"/>
      <c r="D17" s="88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8"/>
      <c r="Y17" s="86"/>
      <c r="Z17" s="88"/>
      <c r="AA17" s="86"/>
    </row>
    <row r="18" spans="1:27" ht="20.25" customHeight="1">
      <c r="A18" t="s">
        <v>220</v>
      </c>
      <c r="B18" s="38"/>
      <c r="C18" s="84">
        <v>0</v>
      </c>
      <c r="D18" s="91"/>
      <c r="E18" s="84">
        <v>0</v>
      </c>
      <c r="F18" s="84"/>
      <c r="G18" s="84">
        <v>0</v>
      </c>
      <c r="H18" s="84"/>
      <c r="I18" s="84">
        <v>0</v>
      </c>
      <c r="J18" s="84"/>
      <c r="K18" s="84">
        <v>0</v>
      </c>
      <c r="L18" s="84"/>
      <c r="M18" s="84">
        <v>6231515</v>
      </c>
      <c r="N18" s="112"/>
      <c r="O18" s="84">
        <v>0</v>
      </c>
      <c r="P18" s="84"/>
      <c r="Q18" s="84">
        <v>0</v>
      </c>
      <c r="R18" s="84"/>
      <c r="S18" s="84">
        <v>0</v>
      </c>
      <c r="T18" s="84"/>
      <c r="U18" s="84">
        <v>0</v>
      </c>
      <c r="V18" s="84"/>
      <c r="W18" s="124">
        <f>SUM(Q18:U18)</f>
        <v>0</v>
      </c>
      <c r="X18" s="91"/>
      <c r="Y18" s="112">
        <v>0</v>
      </c>
      <c r="Z18" s="91"/>
      <c r="AA18" s="127">
        <f>SUM(W18:Y18,C18:O18)</f>
        <v>6231515</v>
      </c>
    </row>
    <row r="19" spans="1:27" ht="20.25" customHeight="1">
      <c r="A19" t="s">
        <v>221</v>
      </c>
      <c r="B19" s="38"/>
      <c r="C19" s="96">
        <v>0</v>
      </c>
      <c r="D19" s="91"/>
      <c r="E19" s="96">
        <v>0</v>
      </c>
      <c r="F19" s="84"/>
      <c r="G19" s="96">
        <v>0</v>
      </c>
      <c r="H19" s="84"/>
      <c r="I19" s="111">
        <v>0</v>
      </c>
      <c r="J19" s="84"/>
      <c r="K19" s="96">
        <v>0</v>
      </c>
      <c r="L19" s="84"/>
      <c r="M19" s="96">
        <v>0</v>
      </c>
      <c r="N19" s="84"/>
      <c r="O19" s="96">
        <v>0</v>
      </c>
      <c r="P19" s="84"/>
      <c r="Q19" s="96">
        <v>0</v>
      </c>
      <c r="R19" s="84"/>
      <c r="S19" s="96">
        <v>31663</v>
      </c>
      <c r="T19" s="84"/>
      <c r="U19" s="96">
        <v>10400</v>
      </c>
      <c r="V19" s="84"/>
      <c r="W19" s="111">
        <f>SUM(Q19:U19)</f>
        <v>42063</v>
      </c>
      <c r="X19" s="91"/>
      <c r="Y19" s="111">
        <v>0</v>
      </c>
      <c r="Z19" s="91"/>
      <c r="AA19" s="128">
        <f>SUM(W19:Y19,C19:O19)</f>
        <v>42063</v>
      </c>
    </row>
    <row r="20" spans="1:27" ht="20.25" customHeight="1">
      <c r="A20" s="38" t="s">
        <v>225</v>
      </c>
      <c r="B20" s="38"/>
      <c r="C20" s="92">
        <f>SUM(C18:C19)</f>
        <v>0</v>
      </c>
      <c r="D20" s="87"/>
      <c r="E20" s="92">
        <f>SUM(E18:E19)</f>
        <v>0</v>
      </c>
      <c r="F20" s="86"/>
      <c r="G20" s="92">
        <f>SUM(G18:G19)</f>
        <v>0</v>
      </c>
      <c r="H20" s="86"/>
      <c r="I20" s="92">
        <f>SUM(I18:I19)</f>
        <v>0</v>
      </c>
      <c r="J20" s="86"/>
      <c r="K20" s="92">
        <f>SUM(K18:K19)</f>
        <v>0</v>
      </c>
      <c r="L20" s="86"/>
      <c r="M20" s="109">
        <f>SUM(M18:M19)</f>
        <v>6231515</v>
      </c>
      <c r="N20" s="110"/>
      <c r="O20" s="109">
        <f>SUM(O18:O19)</f>
        <v>0</v>
      </c>
      <c r="P20" s="86"/>
      <c r="Q20" s="92">
        <f>SUM(Q18:Q19)</f>
        <v>0</v>
      </c>
      <c r="R20" s="86"/>
      <c r="S20" s="92">
        <f>SUM(S18:S19)</f>
        <v>31663</v>
      </c>
      <c r="T20" s="86"/>
      <c r="U20" s="92">
        <f>SUM(U18:U19)</f>
        <v>10400</v>
      </c>
      <c r="V20" s="86"/>
      <c r="W20" s="92">
        <f>SUM(W18:W19)</f>
        <v>42063</v>
      </c>
      <c r="X20" s="86"/>
      <c r="Y20" s="92">
        <f>SUM(Y18:Y19)</f>
        <v>0</v>
      </c>
      <c r="Z20" s="86"/>
      <c r="AA20" s="92">
        <f>SUM(AA18:AA19)</f>
        <v>6273578</v>
      </c>
    </row>
    <row r="21" spans="1:27" ht="20.25" customHeight="1">
      <c r="A21" t="s">
        <v>226</v>
      </c>
      <c r="B21" s="38"/>
      <c r="C21" s="87"/>
      <c r="D21" s="87"/>
      <c r="E21" s="87"/>
      <c r="F21" s="86"/>
      <c r="G21" s="87"/>
      <c r="H21" s="86"/>
      <c r="I21" s="87"/>
      <c r="J21" s="86"/>
      <c r="K21" s="87"/>
      <c r="L21" s="86"/>
      <c r="M21" s="87"/>
      <c r="N21" s="87"/>
      <c r="O21" s="87"/>
      <c r="P21" s="86"/>
      <c r="Q21" s="87"/>
      <c r="R21" s="86"/>
      <c r="S21" s="86"/>
      <c r="T21" s="86"/>
      <c r="U21" s="86"/>
      <c r="V21" s="86"/>
      <c r="W21" s="87"/>
      <c r="X21" s="86"/>
      <c r="Y21" s="87"/>
      <c r="Z21" s="86"/>
      <c r="AA21" s="87"/>
    </row>
    <row r="22" spans="1:27" ht="20.25" customHeight="1">
      <c r="A22" t="s">
        <v>227</v>
      </c>
      <c r="B22" s="10"/>
      <c r="C22" s="89">
        <v>0</v>
      </c>
      <c r="D22" s="89"/>
      <c r="E22" s="89">
        <v>0</v>
      </c>
      <c r="F22" s="84"/>
      <c r="G22" s="89">
        <v>0</v>
      </c>
      <c r="H22" s="90"/>
      <c r="I22" s="89">
        <v>0</v>
      </c>
      <c r="J22" s="90"/>
      <c r="K22" s="89">
        <v>0</v>
      </c>
      <c r="L22" s="90"/>
      <c r="M22" s="89">
        <v>-412077</v>
      </c>
      <c r="N22" s="89"/>
      <c r="O22" s="89">
        <v>0</v>
      </c>
      <c r="P22" s="90"/>
      <c r="Q22" s="89">
        <v>0</v>
      </c>
      <c r="R22" s="90"/>
      <c r="S22" s="89">
        <v>0</v>
      </c>
      <c r="T22" s="90"/>
      <c r="U22" s="89">
        <v>0</v>
      </c>
      <c r="V22" s="90"/>
      <c r="W22" s="111">
        <f>SUM(Q22:U22)</f>
        <v>0</v>
      </c>
      <c r="X22" s="90"/>
      <c r="Y22" s="89">
        <v>0</v>
      </c>
      <c r="Z22" s="90"/>
      <c r="AA22" s="128">
        <f>SUM(W22:Y22,C22:O22)</f>
        <v>-412077</v>
      </c>
    </row>
    <row r="23" spans="1:27" ht="20.25" customHeight="1" thickBot="1">
      <c r="A23" s="38" t="s">
        <v>229</v>
      </c>
      <c r="C23" s="102">
        <f>SUM(C16,C20,C22)</f>
        <v>8611242</v>
      </c>
      <c r="D23" s="87"/>
      <c r="E23" s="93">
        <f>SUM(E16,E20,E22)</f>
        <v>56408882</v>
      </c>
      <c r="F23" s="87"/>
      <c r="G23" s="93">
        <f>SUM(G16,G20,G22)</f>
        <v>3470021</v>
      </c>
      <c r="H23" s="87"/>
      <c r="I23" s="93">
        <f>SUM(I16,I20,I22)</f>
        <v>490423</v>
      </c>
      <c r="J23" s="87"/>
      <c r="K23" s="93">
        <f>SUM(K16,K20,K22)</f>
        <v>929166</v>
      </c>
      <c r="L23" s="87"/>
      <c r="M23" s="93">
        <f>SUM(M16,M20,M22)</f>
        <v>54188840</v>
      </c>
      <c r="N23" s="97"/>
      <c r="O23" s="93">
        <f>SUM(O16,O20,O22)</f>
        <v>-6244707</v>
      </c>
      <c r="P23" s="87"/>
      <c r="Q23" s="93">
        <f>SUM(Q16,Q20,Q22)</f>
        <v>5087916</v>
      </c>
      <c r="R23" s="87"/>
      <c r="S23" s="93">
        <f>SUM(S16,S20,S22)</f>
        <v>-22109</v>
      </c>
      <c r="T23" s="87"/>
      <c r="U23" s="93">
        <f>SUM(U16,U20,U22)</f>
        <v>498967</v>
      </c>
      <c r="V23" s="87"/>
      <c r="W23" s="93">
        <f>SUM(W16,W20,W22)</f>
        <v>5564774</v>
      </c>
      <c r="X23" s="87"/>
      <c r="Y23" s="93">
        <f>SUM(Y16,Y20,Y22)</f>
        <v>15000000</v>
      </c>
      <c r="Z23" s="87"/>
      <c r="AA23" s="93">
        <f>SUM(AA16,AA20,AA22)</f>
        <v>138418641</v>
      </c>
    </row>
    <row r="24" spans="1:27" ht="20.25" customHeight="1" thickTop="1"/>
    <row r="26" spans="1:27" ht="20.25" customHeight="1">
      <c r="A26" s="38" t="s">
        <v>234</v>
      </c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</row>
    <row r="27" spans="1:27" ht="20.25" customHeight="1">
      <c r="A27" s="38" t="s">
        <v>235</v>
      </c>
      <c r="B27" s="38"/>
      <c r="C27" s="181">
        <v>8611242</v>
      </c>
      <c r="D27" s="181"/>
      <c r="E27" s="181">
        <v>56408882</v>
      </c>
      <c r="F27" s="182"/>
      <c r="G27" s="181">
        <v>3470021</v>
      </c>
      <c r="H27" s="182"/>
      <c r="I27" s="181">
        <v>490423</v>
      </c>
      <c r="J27" s="182"/>
      <c r="K27" s="181">
        <v>929166</v>
      </c>
      <c r="L27" s="182"/>
      <c r="M27" s="181">
        <v>57226370</v>
      </c>
      <c r="N27" s="182"/>
      <c r="O27" s="181">
        <v>-7062578</v>
      </c>
      <c r="P27" s="182"/>
      <c r="Q27" s="181">
        <v>9684937</v>
      </c>
      <c r="R27" s="182"/>
      <c r="S27" s="181">
        <v>4790</v>
      </c>
      <c r="T27" s="182"/>
      <c r="U27" s="181">
        <v>450967</v>
      </c>
      <c r="V27" s="182"/>
      <c r="W27" s="181">
        <f>SUM(Q27:U27)</f>
        <v>10140694</v>
      </c>
      <c r="X27" s="182"/>
      <c r="Y27" s="181">
        <v>15000000</v>
      </c>
      <c r="Z27" s="182"/>
      <c r="AA27" s="181">
        <f>SUM(W27:Y27,C27:O27)</f>
        <v>145214220</v>
      </c>
    </row>
    <row r="28" spans="1:27" s="132" customFormat="1" ht="20.25" customHeight="1">
      <c r="A28" s="130" t="s">
        <v>208</v>
      </c>
      <c r="B28" s="130"/>
      <c r="C28" s="130"/>
      <c r="D28" s="183"/>
      <c r="E28" s="184"/>
      <c r="F28" s="183"/>
      <c r="G28" s="183"/>
      <c r="H28" s="185"/>
      <c r="I28" s="185"/>
      <c r="J28" s="185"/>
      <c r="K28" s="137"/>
      <c r="L28" s="183"/>
      <c r="M28" s="137"/>
      <c r="N28" s="183"/>
      <c r="O28" s="137"/>
      <c r="P28" s="137"/>
      <c r="Q28" s="137"/>
      <c r="R28" s="183"/>
      <c r="S28" s="137"/>
      <c r="T28" s="137"/>
      <c r="U28" s="137"/>
      <c r="V28" s="137"/>
      <c r="W28" s="137"/>
      <c r="X28" s="183"/>
      <c r="Y28" s="137"/>
      <c r="Z28" s="130"/>
      <c r="AA28" s="137"/>
    </row>
    <row r="29" spans="1:27" s="132" customFormat="1" ht="20.25" customHeight="1">
      <c r="A29" s="130" t="s">
        <v>209</v>
      </c>
      <c r="B29" s="130"/>
      <c r="C29" s="130"/>
      <c r="D29" s="183"/>
      <c r="E29" s="184"/>
      <c r="F29" s="183"/>
      <c r="G29" s="183"/>
      <c r="H29" s="185"/>
      <c r="I29" s="185"/>
      <c r="J29" s="185"/>
      <c r="K29" s="137"/>
      <c r="L29" s="183"/>
      <c r="M29" s="137"/>
      <c r="N29" s="183"/>
      <c r="O29" s="137"/>
      <c r="P29" s="137"/>
      <c r="Q29" s="137"/>
      <c r="R29" s="183"/>
      <c r="S29" s="137"/>
      <c r="T29" s="137"/>
      <c r="U29" s="137"/>
      <c r="V29" s="137"/>
      <c r="W29" s="137"/>
      <c r="X29" s="183"/>
      <c r="Y29" s="137"/>
      <c r="Z29" s="130"/>
      <c r="AA29" s="137"/>
    </row>
    <row r="30" spans="1:27" s="132" customFormat="1" ht="20.25" customHeight="1">
      <c r="A30" s="125" t="s">
        <v>210</v>
      </c>
      <c r="B30" s="130"/>
      <c r="C30" s="130"/>
      <c r="D30" s="183"/>
      <c r="E30" s="184"/>
      <c r="F30" s="183"/>
      <c r="G30" s="183"/>
      <c r="H30" s="185"/>
      <c r="I30" s="185"/>
      <c r="J30" s="185"/>
      <c r="K30" s="137"/>
      <c r="L30" s="183"/>
      <c r="M30" s="137"/>
      <c r="N30" s="183"/>
      <c r="O30" s="137"/>
      <c r="P30" s="137"/>
      <c r="Q30" s="137"/>
      <c r="R30" s="183"/>
      <c r="S30" s="137"/>
      <c r="T30" s="137"/>
      <c r="U30" s="137"/>
      <c r="V30" s="137"/>
      <c r="W30" s="137"/>
      <c r="X30" s="183"/>
      <c r="Y30" s="137"/>
      <c r="Z30" s="130"/>
      <c r="AA30" s="137"/>
    </row>
    <row r="31" spans="1:27" s="126" customFormat="1" ht="20.25" customHeight="1">
      <c r="A31" s="126" t="s">
        <v>236</v>
      </c>
      <c r="B31" s="131">
        <v>7</v>
      </c>
      <c r="C31" s="33">
        <v>0</v>
      </c>
      <c r="D31" s="49"/>
      <c r="E31" s="33">
        <v>0</v>
      </c>
      <c r="F31" s="186"/>
      <c r="G31" s="33">
        <v>0</v>
      </c>
      <c r="H31" s="187"/>
      <c r="I31" s="33">
        <v>0</v>
      </c>
      <c r="J31" s="54"/>
      <c r="K31" s="33">
        <v>0</v>
      </c>
      <c r="L31" s="54"/>
      <c r="M31" s="33">
        <v>0</v>
      </c>
      <c r="N31" s="54"/>
      <c r="O31" s="112">
        <v>-263507</v>
      </c>
      <c r="P31" s="54"/>
      <c r="Q31" s="33">
        <v>0</v>
      </c>
      <c r="R31" s="54"/>
      <c r="S31" s="33">
        <v>0</v>
      </c>
      <c r="T31" s="54"/>
      <c r="U31" s="33">
        <v>0</v>
      </c>
      <c r="V31" s="54"/>
      <c r="W31" s="111">
        <f>SUM(Q31:U31)</f>
        <v>0</v>
      </c>
      <c r="X31" s="54"/>
      <c r="Y31" s="33">
        <v>0</v>
      </c>
      <c r="Z31" s="54"/>
      <c r="AA31" s="128">
        <f>SUM(W31:Y31,C31:O31)</f>
        <v>-263507</v>
      </c>
    </row>
    <row r="32" spans="1:27" s="130" customFormat="1" ht="20.25" customHeight="1">
      <c r="A32" s="125" t="s">
        <v>212</v>
      </c>
      <c r="C32" s="29">
        <f>SUM(C30:C31)</f>
        <v>0</v>
      </c>
      <c r="D32" s="188"/>
      <c r="E32" s="29">
        <f>SUM(E30:E31)</f>
        <v>0</v>
      </c>
      <c r="F32" s="138"/>
      <c r="G32" s="29">
        <f>SUM(G30:G31)</f>
        <v>0</v>
      </c>
      <c r="H32" s="138"/>
      <c r="I32" s="29">
        <f>SUM(I30:I31)</f>
        <v>0</v>
      </c>
      <c r="J32" s="53"/>
      <c r="K32" s="29">
        <f>SUM(K30:K30)</f>
        <v>0</v>
      </c>
      <c r="L32" s="53"/>
      <c r="M32" s="29">
        <f>SUM(M30:M31)</f>
        <v>0</v>
      </c>
      <c r="N32" s="53"/>
      <c r="O32" s="29">
        <f>SUM(O30:O31)</f>
        <v>-263507</v>
      </c>
      <c r="P32" s="53"/>
      <c r="Q32" s="29">
        <f>SUM(Q30:Q31)</f>
        <v>0</v>
      </c>
      <c r="R32" s="53"/>
      <c r="S32" s="29">
        <f>SUM(S30:S31)</f>
        <v>0</v>
      </c>
      <c r="T32" s="53"/>
      <c r="U32" s="29">
        <f>SUM(U30:U31)</f>
        <v>0</v>
      </c>
      <c r="V32" s="53"/>
      <c r="W32" s="29">
        <f>SUM(Q32,S32,U32)</f>
        <v>0</v>
      </c>
      <c r="X32" s="53"/>
      <c r="Y32" s="29">
        <f>SUM(Y30:Y31)</f>
        <v>0</v>
      </c>
      <c r="Z32" s="53"/>
      <c r="AA32" s="29">
        <f>SUM(AA30:AA31)</f>
        <v>-263507</v>
      </c>
    </row>
    <row r="33" spans="1:27" s="132" customFormat="1" ht="20.25" customHeight="1">
      <c r="A33" s="130" t="s">
        <v>218</v>
      </c>
      <c r="B33" s="130"/>
      <c r="C33" s="138"/>
      <c r="D33" s="188"/>
      <c r="E33" s="138"/>
      <c r="F33" s="138"/>
      <c r="G33" s="189"/>
      <c r="H33" s="189"/>
      <c r="I33" s="189"/>
      <c r="J33" s="53"/>
      <c r="K33" s="138"/>
      <c r="L33" s="53"/>
      <c r="M33" s="138"/>
      <c r="N33" s="53"/>
      <c r="O33" s="138"/>
      <c r="P33" s="53"/>
      <c r="Q33" s="138"/>
      <c r="R33" s="53"/>
      <c r="S33" s="138"/>
      <c r="T33" s="53"/>
      <c r="U33" s="138"/>
      <c r="V33" s="53"/>
      <c r="W33" s="138"/>
      <c r="X33" s="53"/>
      <c r="Y33" s="138"/>
      <c r="Z33" s="53"/>
      <c r="AA33" s="138"/>
    </row>
    <row r="34" spans="1:27" s="130" customFormat="1" ht="20.25" customHeight="1">
      <c r="A34" s="130" t="s">
        <v>209</v>
      </c>
      <c r="C34" s="5">
        <f>C32</f>
        <v>0</v>
      </c>
      <c r="D34" s="190"/>
      <c r="E34" s="5">
        <f>E32</f>
        <v>0</v>
      </c>
      <c r="F34" s="138"/>
      <c r="G34" s="5">
        <f>G32</f>
        <v>0</v>
      </c>
      <c r="H34" s="138"/>
      <c r="I34" s="5">
        <f>I32</f>
        <v>0</v>
      </c>
      <c r="J34" s="53"/>
      <c r="K34" s="5">
        <f>K32</f>
        <v>0</v>
      </c>
      <c r="L34" s="53"/>
      <c r="M34" s="5">
        <f>M32</f>
        <v>0</v>
      </c>
      <c r="N34" s="53"/>
      <c r="O34" s="5">
        <f>O32</f>
        <v>-263507</v>
      </c>
      <c r="P34" s="53"/>
      <c r="Q34" s="5">
        <f>Q32</f>
        <v>0</v>
      </c>
      <c r="R34" s="53"/>
      <c r="S34" s="5">
        <f>S32</f>
        <v>0</v>
      </c>
      <c r="T34" s="53"/>
      <c r="U34" s="5">
        <f>U32</f>
        <v>0</v>
      </c>
      <c r="V34" s="53"/>
      <c r="W34" s="5">
        <f>W32</f>
        <v>0</v>
      </c>
      <c r="X34" s="190"/>
      <c r="Y34" s="5">
        <f>Y32</f>
        <v>0</v>
      </c>
      <c r="Z34" s="190"/>
      <c r="AA34" s="5">
        <f>AA32</f>
        <v>-263507</v>
      </c>
    </row>
    <row r="35" spans="1:27" ht="20.25" customHeight="1">
      <c r="A35" s="38" t="s">
        <v>219</v>
      </c>
      <c r="B35" s="38"/>
      <c r="C35" s="86"/>
      <c r="D35" s="88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8"/>
      <c r="Y35" s="86"/>
      <c r="Z35" s="88"/>
      <c r="AA35" s="86"/>
    </row>
    <row r="36" spans="1:27" ht="20.25" customHeight="1">
      <c r="A36" t="s">
        <v>238</v>
      </c>
      <c r="B36" s="38"/>
      <c r="C36" s="84">
        <v>0</v>
      </c>
      <c r="D36" s="88"/>
      <c r="E36" s="84">
        <v>0</v>
      </c>
      <c r="F36" s="86"/>
      <c r="G36" s="84">
        <v>0</v>
      </c>
      <c r="H36" s="86"/>
      <c r="I36" s="84">
        <v>0</v>
      </c>
      <c r="J36" s="86"/>
      <c r="K36" s="84">
        <v>0</v>
      </c>
      <c r="L36" s="86"/>
      <c r="M36" s="84">
        <v>-2154686</v>
      </c>
      <c r="N36" s="86"/>
      <c r="O36" s="84">
        <v>0</v>
      </c>
      <c r="P36" s="86"/>
      <c r="Q36" s="84">
        <v>0</v>
      </c>
      <c r="R36" s="86"/>
      <c r="S36" s="84">
        <v>0</v>
      </c>
      <c r="T36" s="86"/>
      <c r="U36" s="84">
        <v>0</v>
      </c>
      <c r="V36" s="86"/>
      <c r="W36" s="86">
        <f>Q36+U36+S36</f>
        <v>0</v>
      </c>
      <c r="X36" s="88"/>
      <c r="Y36" s="84">
        <v>0</v>
      </c>
      <c r="Z36" s="88"/>
      <c r="AA36" s="84">
        <f>SUM(C36:O36,W36:Y36)</f>
        <v>-2154686</v>
      </c>
    </row>
    <row r="37" spans="1:27" ht="20.25" customHeight="1">
      <c r="A37" t="s">
        <v>221</v>
      </c>
      <c r="B37" s="38"/>
      <c r="C37" s="86"/>
      <c r="D37" s="88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8"/>
      <c r="Y37" s="86"/>
      <c r="Z37" s="88"/>
      <c r="AA37" s="86"/>
    </row>
    <row r="38" spans="1:27" ht="20.25" customHeight="1">
      <c r="A38" t="s">
        <v>224</v>
      </c>
      <c r="B38" s="38"/>
      <c r="C38" s="241">
        <v>0</v>
      </c>
      <c r="D38" s="91"/>
      <c r="E38" s="241">
        <v>0</v>
      </c>
      <c r="F38" s="84"/>
      <c r="G38" s="241">
        <v>0</v>
      </c>
      <c r="H38" s="84"/>
      <c r="I38" s="124">
        <v>0</v>
      </c>
      <c r="J38" s="84"/>
      <c r="K38" s="241">
        <v>0</v>
      </c>
      <c r="L38" s="84"/>
      <c r="M38" s="241">
        <v>0</v>
      </c>
      <c r="N38" s="84"/>
      <c r="O38" s="241">
        <v>0</v>
      </c>
      <c r="P38" s="84"/>
      <c r="Q38" s="241">
        <v>0</v>
      </c>
      <c r="R38" s="84"/>
      <c r="S38" s="241">
        <v>-5341</v>
      </c>
      <c r="T38" s="84"/>
      <c r="U38" s="241">
        <v>-11200</v>
      </c>
      <c r="V38" s="84"/>
      <c r="W38" s="124">
        <f>Q38+U38+S38</f>
        <v>-16541</v>
      </c>
      <c r="X38" s="91"/>
      <c r="Y38" s="124">
        <v>0</v>
      </c>
      <c r="Z38" s="91"/>
      <c r="AA38" s="127">
        <f>SUM(C38:O38,W38:Y38)</f>
        <v>-16541</v>
      </c>
    </row>
    <row r="39" spans="1:27" ht="20.25" customHeight="1">
      <c r="A39" s="38" t="s">
        <v>147</v>
      </c>
      <c r="B39" s="38"/>
      <c r="C39" s="242"/>
      <c r="D39" s="91"/>
      <c r="E39" s="242"/>
      <c r="F39" s="84"/>
      <c r="G39" s="242"/>
      <c r="H39" s="84"/>
      <c r="I39" s="243"/>
      <c r="J39" s="84"/>
      <c r="K39" s="242"/>
      <c r="L39" s="84"/>
      <c r="M39" s="242"/>
      <c r="N39" s="84"/>
      <c r="O39" s="242"/>
      <c r="P39" s="84"/>
      <c r="Q39" s="242"/>
      <c r="R39" s="84"/>
      <c r="S39" s="242"/>
      <c r="T39" s="84"/>
      <c r="U39" s="242"/>
      <c r="V39" s="84"/>
      <c r="W39" s="243"/>
      <c r="X39" s="91"/>
      <c r="Y39" s="243"/>
      <c r="Z39" s="91"/>
      <c r="AA39" s="244"/>
    </row>
    <row r="40" spans="1:27" ht="20.25" customHeight="1">
      <c r="A40" s="38" t="s">
        <v>150</v>
      </c>
      <c r="B40" s="38"/>
      <c r="C40" s="191">
        <f>SUM(C36:C38)</f>
        <v>0</v>
      </c>
      <c r="D40" s="192"/>
      <c r="E40" s="191">
        <f>SUM(E36:E38)</f>
        <v>0</v>
      </c>
      <c r="F40" s="86"/>
      <c r="G40" s="191">
        <f>SUM(G36:G38)</f>
        <v>0</v>
      </c>
      <c r="H40" s="86"/>
      <c r="I40" s="191">
        <f>SUM(I36:I38)</f>
        <v>0</v>
      </c>
      <c r="J40" s="86"/>
      <c r="K40" s="191">
        <f>SUM(K36:K38)</f>
        <v>0</v>
      </c>
      <c r="L40" s="86"/>
      <c r="M40" s="109">
        <f>SUM(M36:M38)</f>
        <v>-2154686</v>
      </c>
      <c r="N40" s="110"/>
      <c r="O40" s="109">
        <f>SUM(O36:O38)</f>
        <v>0</v>
      </c>
      <c r="P40" s="86"/>
      <c r="Q40" s="191">
        <f>SUM(Q36:Q38)</f>
        <v>0</v>
      </c>
      <c r="R40" s="86"/>
      <c r="S40" s="191">
        <f>SUM(S36:S38)</f>
        <v>-5341</v>
      </c>
      <c r="T40" s="86"/>
      <c r="U40" s="191">
        <f>SUM(U36:U38)</f>
        <v>-11200</v>
      </c>
      <c r="V40" s="86"/>
      <c r="W40" s="191">
        <f>SUM(W36:W38)</f>
        <v>-16541</v>
      </c>
      <c r="X40" s="86"/>
      <c r="Y40" s="191">
        <f>SUM(Y36:Y38)</f>
        <v>0</v>
      </c>
      <c r="Z40" s="86"/>
      <c r="AA40" s="191">
        <f>SUM(AA36:AA38)</f>
        <v>-2171227</v>
      </c>
    </row>
    <row r="41" spans="1:27" ht="20.25" customHeight="1">
      <c r="A41" t="s">
        <v>226</v>
      </c>
      <c r="B41" s="38"/>
      <c r="C41" s="87"/>
      <c r="D41" s="87"/>
      <c r="E41" s="87"/>
      <c r="F41" s="86"/>
      <c r="G41" s="87"/>
      <c r="H41" s="86"/>
      <c r="I41" s="87"/>
      <c r="J41" s="86"/>
      <c r="K41" s="87"/>
      <c r="L41" s="86"/>
      <c r="M41" s="87"/>
      <c r="N41" s="87"/>
      <c r="O41" s="87"/>
      <c r="P41" s="86"/>
      <c r="Q41" s="87"/>
      <c r="R41" s="86"/>
      <c r="S41" s="86"/>
      <c r="T41" s="86"/>
      <c r="U41" s="86"/>
      <c r="V41" s="86"/>
      <c r="W41" s="87"/>
      <c r="X41" s="86"/>
      <c r="Y41" s="87"/>
      <c r="Z41" s="86"/>
      <c r="AA41" s="87"/>
    </row>
    <row r="42" spans="1:27" ht="20.25" customHeight="1">
      <c r="A42" t="s">
        <v>227</v>
      </c>
      <c r="B42" s="10"/>
      <c r="C42" s="89">
        <v>0</v>
      </c>
      <c r="D42" s="89"/>
      <c r="E42" s="89">
        <v>0</v>
      </c>
      <c r="F42" s="84"/>
      <c r="G42" s="89">
        <v>0</v>
      </c>
      <c r="H42" s="90"/>
      <c r="I42" s="89">
        <v>0</v>
      </c>
      <c r="J42" s="90"/>
      <c r="K42" s="89">
        <v>0</v>
      </c>
      <c r="L42" s="90"/>
      <c r="M42" s="89">
        <v>-270130</v>
      </c>
      <c r="N42" s="89"/>
      <c r="O42" s="89">
        <v>0</v>
      </c>
      <c r="P42" s="90"/>
      <c r="Q42" s="89">
        <v>0</v>
      </c>
      <c r="R42" s="90"/>
      <c r="S42" s="89">
        <v>0</v>
      </c>
      <c r="T42" s="90"/>
      <c r="U42" s="89">
        <v>0</v>
      </c>
      <c r="V42" s="90"/>
      <c r="W42" s="124">
        <f>Q42+U42+S42</f>
        <v>0</v>
      </c>
      <c r="X42" s="90"/>
      <c r="Y42" s="89">
        <v>0</v>
      </c>
      <c r="Z42" s="90"/>
      <c r="AA42" s="127">
        <f>SUM(C42:O42,W42:Y42)</f>
        <v>-270130</v>
      </c>
    </row>
    <row r="43" spans="1:27" ht="20.25" customHeight="1">
      <c r="A43" t="s">
        <v>333</v>
      </c>
      <c r="B43" s="10"/>
      <c r="C43" s="89">
        <v>0</v>
      </c>
      <c r="D43" s="89"/>
      <c r="E43" s="89">
        <v>0</v>
      </c>
      <c r="F43" s="84"/>
      <c r="G43" s="89">
        <v>0</v>
      </c>
      <c r="H43" s="90"/>
      <c r="I43" s="89">
        <v>0</v>
      </c>
      <c r="J43" s="90"/>
      <c r="K43" s="89">
        <v>0</v>
      </c>
      <c r="L43" s="90"/>
      <c r="M43" s="89">
        <v>10743</v>
      </c>
      <c r="N43" s="89"/>
      <c r="O43" s="89">
        <v>0</v>
      </c>
      <c r="P43" s="90"/>
      <c r="Q43" s="89">
        <v>-10743</v>
      </c>
      <c r="R43" s="90"/>
      <c r="S43" s="89">
        <v>0</v>
      </c>
      <c r="T43" s="90"/>
      <c r="U43" s="89">
        <v>0</v>
      </c>
      <c r="V43" s="90"/>
      <c r="W43" s="124">
        <f>Q43+U43+S43</f>
        <v>-10743</v>
      </c>
      <c r="X43" s="90"/>
      <c r="Y43" s="89">
        <v>0</v>
      </c>
      <c r="Z43" s="90"/>
      <c r="AA43" s="128">
        <f>SUM(C43:O43,W43:Y43)</f>
        <v>0</v>
      </c>
    </row>
    <row r="44" spans="1:27" ht="20.25" customHeight="1" thickBot="1">
      <c r="A44" s="38" t="s">
        <v>240</v>
      </c>
      <c r="C44" s="102">
        <f>C27+C34+C40+C42+C43</f>
        <v>8611242</v>
      </c>
      <c r="D44" s="87"/>
      <c r="E44" s="93">
        <f>E27+E34+E40+E42+E43</f>
        <v>56408882</v>
      </c>
      <c r="F44" s="87"/>
      <c r="G44" s="93">
        <f>G27+G34+G40+G42+G43</f>
        <v>3470021</v>
      </c>
      <c r="H44" s="87"/>
      <c r="I44" s="93">
        <f>I27+I34+I40+I42+I43</f>
        <v>490423</v>
      </c>
      <c r="J44" s="87"/>
      <c r="K44" s="93">
        <f>K27+K34+K40+K42+K43</f>
        <v>929166</v>
      </c>
      <c r="L44" s="87"/>
      <c r="M44" s="93">
        <f>M27+M34+M40+M42+M43</f>
        <v>54812297</v>
      </c>
      <c r="N44" s="97"/>
      <c r="O44" s="93">
        <f>O27+O34+O40+O42+O43</f>
        <v>-7326085</v>
      </c>
      <c r="P44" s="87"/>
      <c r="Q44" s="93">
        <f>Q27+Q34+Q40+Q42+Q43</f>
        <v>9674194</v>
      </c>
      <c r="R44" s="87"/>
      <c r="S44" s="93">
        <f>S27+S34+S40+S42+S43</f>
        <v>-551</v>
      </c>
      <c r="T44" s="87"/>
      <c r="U44" s="93">
        <f>U27+U34+U40+U42+U43</f>
        <v>439767</v>
      </c>
      <c r="V44" s="87"/>
      <c r="W44" s="93">
        <f>W27+W34+W40+W42+W43</f>
        <v>10113410</v>
      </c>
      <c r="X44" s="87"/>
      <c r="Y44" s="93">
        <f>Y27+Y34+Y40+Y42+Y43</f>
        <v>15000000</v>
      </c>
      <c r="Z44" s="87"/>
      <c r="AA44" s="93">
        <f>AA27+AA34+AA40+AA42+AA43</f>
        <v>142509356</v>
      </c>
    </row>
    <row r="45" spans="1:27" ht="20.25" customHeight="1" thickTop="1"/>
  </sheetData>
  <mergeCells count="2">
    <mergeCell ref="C6:AA6"/>
    <mergeCell ref="Q7:W7"/>
  </mergeCells>
  <pageMargins left="0.45" right="0.45" top="0.48" bottom="0.5" header="0.5" footer="0.5"/>
  <pageSetup paperSize="9" scale="51" firstPageNumber="11" orientation="landscape" useFirstPageNumber="1" r:id="rId1"/>
  <headerFooter>
    <oddFooter>&amp;L&amp;13 The accompanying notes form an integral part of the interim financial statements.
&amp;11
&amp;C&amp;13&amp;P</oddFooter>
  </headerFooter>
  <customProperties>
    <customPr name="EpmWorksheetKeyString_GUID" r:id="rId2"/>
  </customProperties>
  <ignoredErrors>
    <ignoredError sqref="AA3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6"/>
  <sheetViews>
    <sheetView tabSelected="1" view="pageBreakPreview" zoomScaleNormal="100" zoomScaleSheetLayoutView="100" zoomScalePageLayoutView="70" workbookViewId="0">
      <selection activeCell="B73" sqref="B73"/>
    </sheetView>
  </sheetViews>
  <sheetFormatPr defaultColWidth="9.1796875" defaultRowHeight="20.25" customHeight="1"/>
  <cols>
    <col min="1" max="1" width="3.1796875" style="18" customWidth="1"/>
    <col min="2" max="2" width="37.81640625" style="18" customWidth="1"/>
    <col min="3" max="3" width="6.81640625" style="10" customWidth="1"/>
    <col min="4" max="4" width="1.1796875" style="15" customWidth="1"/>
    <col min="5" max="5" width="15.81640625" style="15" customWidth="1"/>
    <col min="6" max="6" width="1.1796875" style="15" customWidth="1"/>
    <col min="7" max="7" width="15.81640625" style="15" customWidth="1"/>
    <col min="8" max="8" width="1.1796875" style="15" customWidth="1"/>
    <col min="9" max="9" width="15.81640625" style="15" customWidth="1"/>
    <col min="10" max="10" width="1.1796875" style="15" customWidth="1"/>
    <col min="11" max="11" width="15.81640625" style="15" customWidth="1"/>
    <col min="12" max="16384" width="9.1796875" style="15"/>
  </cols>
  <sheetData>
    <row r="1" spans="1:11" s="38" customFormat="1" ht="20.25" customHeight="1">
      <c r="A1" s="3" t="s">
        <v>0</v>
      </c>
      <c r="B1" s="2"/>
      <c r="C1" s="10"/>
      <c r="D1" s="37"/>
      <c r="E1" s="59"/>
      <c r="F1" s="41"/>
      <c r="G1" s="59"/>
      <c r="H1" s="41"/>
      <c r="I1" s="59"/>
      <c r="J1" s="41"/>
      <c r="K1" s="59"/>
    </row>
    <row r="2" spans="1:11" ht="20.25" customHeight="1">
      <c r="A2" s="3" t="s">
        <v>1</v>
      </c>
      <c r="B2" s="3"/>
    </row>
    <row r="3" spans="1:11" ht="20.25" customHeight="1">
      <c r="A3" s="60" t="s">
        <v>248</v>
      </c>
      <c r="B3" s="60"/>
    </row>
    <row r="4" spans="1:11" ht="19.5" customHeight="1">
      <c r="A4" s="2"/>
      <c r="B4" s="2"/>
      <c r="K4" s="9" t="s">
        <v>3</v>
      </c>
    </row>
    <row r="5" spans="1:11" ht="18.75" customHeight="1">
      <c r="A5" s="2"/>
      <c r="B5" s="2"/>
      <c r="E5" s="257" t="s">
        <v>4</v>
      </c>
      <c r="F5" s="257"/>
      <c r="G5" s="257"/>
      <c r="H5" s="100"/>
      <c r="I5" s="257" t="s">
        <v>5</v>
      </c>
      <c r="J5" s="257"/>
      <c r="K5" s="257"/>
    </row>
    <row r="6" spans="1:11" ht="18.75" customHeight="1">
      <c r="A6" s="2"/>
      <c r="B6" s="2"/>
      <c r="E6" s="258" t="s">
        <v>6</v>
      </c>
      <c r="F6" s="258"/>
      <c r="G6" s="258"/>
      <c r="H6" s="100"/>
      <c r="I6" s="258" t="s">
        <v>6</v>
      </c>
      <c r="J6" s="258"/>
      <c r="K6" s="258"/>
    </row>
    <row r="7" spans="1:11" ht="18.75" customHeight="1">
      <c r="A7" s="2"/>
      <c r="B7" s="2"/>
      <c r="E7" s="266" t="s">
        <v>92</v>
      </c>
      <c r="F7" s="266"/>
      <c r="G7" s="266"/>
      <c r="H7" s="21"/>
      <c r="I7" s="266" t="s">
        <v>92</v>
      </c>
      <c r="J7" s="266"/>
      <c r="K7" s="266"/>
    </row>
    <row r="8" spans="1:11" ht="18.75" customHeight="1">
      <c r="A8" s="2"/>
      <c r="B8" s="2"/>
      <c r="C8" s="15"/>
      <c r="E8" s="267" t="s">
        <v>8</v>
      </c>
      <c r="F8" s="268"/>
      <c r="G8" s="268"/>
      <c r="H8" s="21"/>
      <c r="I8" s="267" t="s">
        <v>8</v>
      </c>
      <c r="J8" s="268"/>
      <c r="K8" s="268"/>
    </row>
    <row r="9" spans="1:11" ht="18.75" customHeight="1">
      <c r="A9" s="2"/>
      <c r="B9" s="2"/>
      <c r="C9" s="10" t="s">
        <v>10</v>
      </c>
      <c r="E9" s="13" t="s">
        <v>93</v>
      </c>
      <c r="F9" s="21"/>
      <c r="G9" s="13" t="s">
        <v>94</v>
      </c>
      <c r="H9" s="21"/>
      <c r="I9" s="13" t="s">
        <v>93</v>
      </c>
      <c r="J9" s="21"/>
      <c r="K9" s="13" t="s">
        <v>94</v>
      </c>
    </row>
    <row r="10" spans="1:11" ht="14">
      <c r="A10" s="2"/>
      <c r="B10" s="2"/>
      <c r="E10" s="269"/>
      <c r="F10" s="269"/>
      <c r="G10" s="269"/>
      <c r="H10" s="269"/>
      <c r="I10" s="269"/>
      <c r="J10" s="269"/>
      <c r="K10" s="269"/>
    </row>
    <row r="11" spans="1:11" ht="20.25" customHeight="1">
      <c r="A11" s="270" t="s">
        <v>249</v>
      </c>
      <c r="B11" s="270"/>
      <c r="C11" s="270"/>
      <c r="D11" s="270"/>
      <c r="E11" s="24"/>
      <c r="F11" s="24"/>
      <c r="G11" s="24"/>
      <c r="H11" s="24"/>
      <c r="I11" s="24"/>
      <c r="J11" s="24"/>
      <c r="K11" s="24"/>
    </row>
    <row r="12" spans="1:11" ht="20.25" customHeight="1">
      <c r="A12" s="18" t="s">
        <v>250</v>
      </c>
      <c r="B12" s="101"/>
      <c r="C12" s="101"/>
      <c r="D12" s="101"/>
      <c r="E12" s="25">
        <v>-2804300</v>
      </c>
      <c r="F12" s="99"/>
      <c r="G12" s="99">
        <v>2996100</v>
      </c>
      <c r="H12" s="99"/>
      <c r="I12" s="25">
        <v>-2154686</v>
      </c>
      <c r="J12" s="99"/>
      <c r="K12" s="99">
        <v>6231515</v>
      </c>
    </row>
    <row r="13" spans="1:11" ht="20.25" customHeight="1">
      <c r="A13" s="61" t="s">
        <v>320</v>
      </c>
      <c r="B13" s="61"/>
      <c r="D13" s="23"/>
      <c r="E13" s="25"/>
      <c r="F13" s="25"/>
      <c r="G13" s="25"/>
      <c r="H13" s="25"/>
      <c r="I13" s="25"/>
      <c r="J13" s="25"/>
      <c r="K13" s="25"/>
    </row>
    <row r="14" spans="1:11" ht="20.25" customHeight="1">
      <c r="A14" s="61" t="s">
        <v>251</v>
      </c>
      <c r="B14" s="61"/>
      <c r="D14" s="23"/>
      <c r="E14" s="25"/>
      <c r="F14" s="25"/>
      <c r="G14" s="25"/>
      <c r="H14" s="25"/>
      <c r="I14" s="25"/>
      <c r="J14" s="25"/>
      <c r="K14" s="25"/>
    </row>
    <row r="15" spans="1:11" ht="20.25" customHeight="1">
      <c r="A15" s="18" t="s">
        <v>252</v>
      </c>
      <c r="D15" s="23"/>
      <c r="E15" s="25">
        <v>5801068</v>
      </c>
      <c r="F15" s="25"/>
      <c r="G15" s="25">
        <v>5435278</v>
      </c>
      <c r="H15" s="25"/>
      <c r="I15" s="25">
        <v>284512</v>
      </c>
      <c r="J15" s="25"/>
      <c r="K15" s="25">
        <v>335122</v>
      </c>
    </row>
    <row r="16" spans="1:11" ht="20.25" customHeight="1">
      <c r="A16" s="18" t="s">
        <v>253</v>
      </c>
      <c r="D16" s="23"/>
      <c r="E16" s="25">
        <v>299726</v>
      </c>
      <c r="F16" s="25"/>
      <c r="G16" s="25">
        <v>307186</v>
      </c>
      <c r="H16" s="25"/>
      <c r="I16" s="25">
        <v>1493</v>
      </c>
      <c r="J16" s="25"/>
      <c r="K16" s="25">
        <v>1417</v>
      </c>
    </row>
    <row r="17" spans="1:11" ht="20.25" customHeight="1">
      <c r="A17" s="26" t="s">
        <v>254</v>
      </c>
      <c r="D17" s="23"/>
      <c r="E17" s="25">
        <v>1888535</v>
      </c>
      <c r="F17" s="25"/>
      <c r="G17" s="25">
        <v>1730458</v>
      </c>
      <c r="H17" s="25"/>
      <c r="I17" s="25">
        <v>13590</v>
      </c>
      <c r="J17" s="25"/>
      <c r="K17" s="25">
        <v>39139</v>
      </c>
    </row>
    <row r="18" spans="1:11" ht="20.25" customHeight="1">
      <c r="A18" s="197" t="s">
        <v>355</v>
      </c>
      <c r="B18" s="198"/>
      <c r="D18" s="23"/>
      <c r="E18" s="25"/>
      <c r="F18" s="25"/>
      <c r="G18" s="25"/>
      <c r="H18" s="25"/>
      <c r="I18" s="25"/>
      <c r="J18" s="25"/>
      <c r="K18" s="25"/>
    </row>
    <row r="19" spans="1:11" ht="20.25" customHeight="1">
      <c r="A19" s="197" t="s">
        <v>255</v>
      </c>
      <c r="B19" s="198"/>
      <c r="D19" s="23"/>
      <c r="E19" s="25">
        <v>28959</v>
      </c>
      <c r="F19" s="25"/>
      <c r="G19" s="25">
        <v>-12442</v>
      </c>
      <c r="H19" s="25"/>
      <c r="I19" s="25">
        <v>679</v>
      </c>
      <c r="J19" s="25"/>
      <c r="K19" s="25">
        <v>-16832</v>
      </c>
    </row>
    <row r="20" spans="1:11" ht="20.25" customHeight="1">
      <c r="A20" s="26" t="s">
        <v>256</v>
      </c>
      <c r="D20" s="23"/>
      <c r="E20" s="25">
        <v>-85692</v>
      </c>
      <c r="F20" s="25"/>
      <c r="G20" s="19">
        <v>-40995</v>
      </c>
      <c r="H20" s="25"/>
      <c r="I20" s="25">
        <v>3769</v>
      </c>
      <c r="J20" s="25"/>
      <c r="K20" s="19">
        <v>-8152</v>
      </c>
    </row>
    <row r="21" spans="1:11" ht="20.25" customHeight="1">
      <c r="A21" s="18" t="s">
        <v>98</v>
      </c>
      <c r="D21" s="23"/>
      <c r="E21" s="25">
        <v>-280230</v>
      </c>
      <c r="F21" s="25"/>
      <c r="G21" s="25">
        <v>-173159</v>
      </c>
      <c r="H21" s="25"/>
      <c r="I21" s="25">
        <v>-135888</v>
      </c>
      <c r="J21" s="25"/>
      <c r="K21" s="25">
        <v>-123212</v>
      </c>
    </row>
    <row r="22" spans="1:11" ht="20.25" customHeight="1">
      <c r="A22" s="26" t="s">
        <v>99</v>
      </c>
      <c r="D22" s="23"/>
      <c r="E22" s="25">
        <v>0</v>
      </c>
      <c r="F22" s="27"/>
      <c r="G22" s="25">
        <v>0</v>
      </c>
      <c r="H22" s="25"/>
      <c r="I22" s="25">
        <v>0</v>
      </c>
      <c r="J22" s="25"/>
      <c r="K22" s="25">
        <v>-7171470</v>
      </c>
    </row>
    <row r="23" spans="1:11" ht="20.25" customHeight="1">
      <c r="A23" s="18" t="s">
        <v>257</v>
      </c>
      <c r="D23" s="23"/>
      <c r="E23" s="25">
        <v>6068389</v>
      </c>
      <c r="F23" s="25"/>
      <c r="G23" s="25">
        <v>4469162</v>
      </c>
      <c r="H23" s="25"/>
      <c r="I23" s="25">
        <v>1297124</v>
      </c>
      <c r="J23" s="25"/>
      <c r="K23" s="25">
        <v>1247880</v>
      </c>
    </row>
    <row r="24" spans="1:11" ht="18.75" customHeight="1">
      <c r="A24" s="26" t="s">
        <v>97</v>
      </c>
      <c r="C24" s="10">
        <v>4</v>
      </c>
      <c r="D24" s="23"/>
      <c r="E24" s="25">
        <v>-851257</v>
      </c>
      <c r="F24" s="25"/>
      <c r="G24" s="25">
        <v>-1595495</v>
      </c>
      <c r="H24" s="25"/>
      <c r="I24" s="25">
        <v>0</v>
      </c>
      <c r="J24" s="25"/>
      <c r="K24" s="25">
        <v>-143147</v>
      </c>
    </row>
    <row r="25" spans="1:11" ht="20.25" customHeight="1">
      <c r="A25" s="26" t="s">
        <v>342</v>
      </c>
      <c r="C25" s="10">
        <v>3</v>
      </c>
      <c r="D25" s="23"/>
      <c r="E25" s="25">
        <v>-46799</v>
      </c>
      <c r="F25" s="25"/>
      <c r="G25" s="27">
        <v>0</v>
      </c>
      <c r="H25" s="25"/>
      <c r="I25" s="25">
        <v>0</v>
      </c>
      <c r="J25" s="25"/>
      <c r="K25" s="25">
        <v>0</v>
      </c>
    </row>
    <row r="26" spans="1:11" ht="20.25" customHeight="1">
      <c r="A26" s="26" t="s">
        <v>258</v>
      </c>
      <c r="D26" s="23"/>
      <c r="E26" s="25">
        <v>198872</v>
      </c>
      <c r="F26" s="25"/>
      <c r="G26" s="27">
        <v>210458</v>
      </c>
      <c r="H26" s="25"/>
      <c r="I26" s="25">
        <v>47890</v>
      </c>
      <c r="J26" s="25"/>
      <c r="K26" s="27">
        <v>47955</v>
      </c>
    </row>
    <row r="27" spans="1:11" ht="20.25" customHeight="1">
      <c r="A27" s="26" t="s">
        <v>259</v>
      </c>
      <c r="D27" s="23"/>
      <c r="E27" s="27"/>
      <c r="F27" s="25"/>
      <c r="G27" s="27"/>
      <c r="H27" s="25"/>
      <c r="I27" s="33"/>
      <c r="J27" s="25"/>
      <c r="K27" s="33"/>
    </row>
    <row r="28" spans="1:11" ht="20.25" customHeight="1">
      <c r="A28" s="26" t="s">
        <v>260</v>
      </c>
      <c r="D28" s="23"/>
      <c r="E28" s="25">
        <v>51431</v>
      </c>
      <c r="F28" s="25"/>
      <c r="G28" s="27">
        <v>61687</v>
      </c>
      <c r="H28" s="25"/>
      <c r="I28" s="25">
        <v>9105</v>
      </c>
      <c r="J28" s="25"/>
      <c r="K28" s="27">
        <v>47078</v>
      </c>
    </row>
    <row r="29" spans="1:11" ht="20.25" customHeight="1">
      <c r="A29" s="26" t="s">
        <v>107</v>
      </c>
      <c r="D29" s="23"/>
      <c r="E29" s="25">
        <v>0</v>
      </c>
      <c r="F29" s="25"/>
      <c r="G29" s="27">
        <v>44829</v>
      </c>
      <c r="H29" s="25"/>
      <c r="I29" s="25">
        <v>750000</v>
      </c>
      <c r="J29" s="25"/>
      <c r="K29" s="25">
        <v>0</v>
      </c>
    </row>
    <row r="30" spans="1:11" ht="20.25" customHeight="1">
      <c r="A30" s="26" t="s">
        <v>261</v>
      </c>
      <c r="D30" s="23"/>
      <c r="E30" s="25">
        <v>173505</v>
      </c>
      <c r="F30" s="25"/>
      <c r="G30" s="25">
        <v>-78721</v>
      </c>
      <c r="H30" s="25"/>
      <c r="I30" s="25">
        <v>125966</v>
      </c>
      <c r="J30" s="25"/>
      <c r="K30" s="25">
        <v>15075</v>
      </c>
    </row>
    <row r="31" spans="1:11" ht="20.25" customHeight="1">
      <c r="A31" s="26" t="s">
        <v>343</v>
      </c>
      <c r="D31" s="23"/>
      <c r="E31" s="25"/>
      <c r="F31" s="25"/>
      <c r="G31" s="25"/>
      <c r="H31" s="25"/>
      <c r="I31" s="25"/>
      <c r="J31" s="25"/>
      <c r="K31" s="25"/>
    </row>
    <row r="32" spans="1:11" ht="20.25" customHeight="1">
      <c r="A32" s="26" t="s">
        <v>262</v>
      </c>
      <c r="D32" s="23"/>
      <c r="E32" s="25">
        <v>41316</v>
      </c>
      <c r="F32" s="25"/>
      <c r="G32" s="25">
        <v>-1098061</v>
      </c>
      <c r="H32" s="25"/>
      <c r="I32" s="25">
        <v>0</v>
      </c>
      <c r="J32" s="25"/>
      <c r="K32" s="25">
        <v>0</v>
      </c>
    </row>
    <row r="33" spans="1:11" ht="20.25" customHeight="1">
      <c r="A33" s="26" t="s">
        <v>325</v>
      </c>
      <c r="D33" s="23"/>
      <c r="E33" s="27"/>
      <c r="F33" s="25"/>
      <c r="G33" s="27"/>
      <c r="H33" s="25"/>
      <c r="I33" s="25"/>
      <c r="J33" s="25"/>
      <c r="K33" s="25"/>
    </row>
    <row r="34" spans="1:11" ht="20.25" customHeight="1">
      <c r="A34" s="197" t="s">
        <v>113</v>
      </c>
      <c r="B34" s="198"/>
      <c r="C34" s="10">
        <v>4</v>
      </c>
      <c r="D34" s="23"/>
      <c r="E34" s="25">
        <v>1087512</v>
      </c>
      <c r="F34" s="25"/>
      <c r="G34" s="25">
        <v>336419</v>
      </c>
      <c r="H34" s="25"/>
      <c r="I34" s="25">
        <v>0</v>
      </c>
      <c r="J34" s="25"/>
      <c r="K34" s="25">
        <v>0</v>
      </c>
    </row>
    <row r="35" spans="1:11" ht="20.25" customHeight="1">
      <c r="A35" s="26" t="s">
        <v>116</v>
      </c>
      <c r="D35" s="23"/>
      <c r="E35" s="34">
        <v>429165</v>
      </c>
      <c r="F35" s="25"/>
      <c r="G35" s="34">
        <v>1158160</v>
      </c>
      <c r="H35" s="25"/>
      <c r="I35" s="34">
        <v>-165047</v>
      </c>
      <c r="J35" s="25"/>
      <c r="K35" s="34">
        <v>-239071</v>
      </c>
    </row>
    <row r="36" spans="1:11" ht="20.25" customHeight="1">
      <c r="A36" s="26"/>
      <c r="D36" s="23"/>
      <c r="E36" s="25">
        <f>SUM(E12:E35)</f>
        <v>12000200</v>
      </c>
      <c r="F36" s="25"/>
      <c r="G36" s="25">
        <f>SUM(G12:G35)</f>
        <v>13750864</v>
      </c>
      <c r="H36" s="25"/>
      <c r="I36" s="25">
        <f>SUM(I12:I35)</f>
        <v>78507</v>
      </c>
      <c r="J36" s="25"/>
      <c r="K36" s="25">
        <f>SUM(K12:K35)</f>
        <v>263297</v>
      </c>
    </row>
    <row r="37" spans="1:11" ht="18.75" customHeight="1">
      <c r="A37" s="3" t="s">
        <v>0</v>
      </c>
      <c r="B37" s="3"/>
      <c r="D37" s="23"/>
      <c r="E37" s="25"/>
      <c r="F37" s="25"/>
      <c r="G37" s="25"/>
      <c r="H37" s="25"/>
      <c r="I37" s="25"/>
      <c r="J37" s="25"/>
      <c r="K37" s="25"/>
    </row>
    <row r="38" spans="1:11" ht="18.75" customHeight="1">
      <c r="A38" s="3" t="s">
        <v>1</v>
      </c>
      <c r="B38" s="3"/>
      <c r="D38" s="23"/>
      <c r="E38" s="25"/>
      <c r="F38" s="25"/>
      <c r="G38" s="25"/>
      <c r="H38" s="25"/>
      <c r="I38" s="25"/>
      <c r="J38" s="25"/>
      <c r="K38" s="25"/>
    </row>
    <row r="39" spans="1:11" ht="18.75" customHeight="1">
      <c r="A39" s="60" t="s">
        <v>248</v>
      </c>
      <c r="B39" s="60"/>
      <c r="D39" s="23"/>
      <c r="E39" s="25"/>
      <c r="F39" s="25"/>
      <c r="G39" s="25"/>
      <c r="H39" s="25"/>
      <c r="I39" s="25"/>
      <c r="J39" s="25"/>
      <c r="K39" s="25"/>
    </row>
    <row r="40" spans="1:11" ht="18.75" customHeight="1">
      <c r="A40" s="62"/>
      <c r="B40" s="62"/>
      <c r="D40" s="23"/>
      <c r="E40" s="25"/>
      <c r="F40" s="25"/>
      <c r="G40" s="25"/>
      <c r="H40" s="25"/>
      <c r="I40" s="25"/>
      <c r="J40" s="25"/>
      <c r="K40" s="9" t="s">
        <v>3</v>
      </c>
    </row>
    <row r="41" spans="1:11" ht="18" customHeight="1">
      <c r="A41" s="2"/>
      <c r="B41" s="2"/>
      <c r="E41" s="257" t="s">
        <v>4</v>
      </c>
      <c r="F41" s="257"/>
      <c r="G41" s="257"/>
      <c r="H41" s="100"/>
      <c r="I41" s="257" t="s">
        <v>5</v>
      </c>
      <c r="J41" s="257"/>
      <c r="K41" s="257"/>
    </row>
    <row r="42" spans="1:11" ht="18" customHeight="1">
      <c r="A42" s="2"/>
      <c r="B42" s="2"/>
      <c r="E42" s="258" t="s">
        <v>6</v>
      </c>
      <c r="F42" s="258"/>
      <c r="G42" s="258"/>
      <c r="H42" s="100"/>
      <c r="I42" s="258" t="s">
        <v>6</v>
      </c>
      <c r="J42" s="258"/>
      <c r="K42" s="258"/>
    </row>
    <row r="43" spans="1:11" ht="18.75" customHeight="1">
      <c r="A43" s="2"/>
      <c r="B43" s="2"/>
      <c r="E43" s="266" t="s">
        <v>92</v>
      </c>
      <c r="F43" s="266"/>
      <c r="G43" s="266"/>
      <c r="H43" s="21"/>
      <c r="I43" s="266" t="s">
        <v>92</v>
      </c>
      <c r="J43" s="266"/>
      <c r="K43" s="266"/>
    </row>
    <row r="44" spans="1:11" ht="18.75" customHeight="1">
      <c r="A44" s="2"/>
      <c r="B44" s="2"/>
      <c r="C44" s="15"/>
      <c r="E44" s="267" t="s">
        <v>8</v>
      </c>
      <c r="F44" s="268"/>
      <c r="G44" s="268"/>
      <c r="H44" s="21"/>
      <c r="I44" s="267" t="s">
        <v>8</v>
      </c>
      <c r="J44" s="268"/>
      <c r="K44" s="268"/>
    </row>
    <row r="45" spans="1:11" ht="18.75" customHeight="1">
      <c r="A45" s="2"/>
      <c r="B45" s="2"/>
      <c r="C45" s="247" t="s">
        <v>10</v>
      </c>
      <c r="E45" s="13" t="s">
        <v>93</v>
      </c>
      <c r="F45" s="21"/>
      <c r="G45" s="13" t="s">
        <v>94</v>
      </c>
      <c r="H45" s="21"/>
      <c r="I45" s="13" t="s">
        <v>93</v>
      </c>
      <c r="J45" s="21"/>
      <c r="K45" s="13" t="s">
        <v>94</v>
      </c>
    </row>
    <row r="46" spans="1:11" ht="14">
      <c r="A46" s="2"/>
      <c r="B46" s="2"/>
      <c r="E46" s="269"/>
      <c r="F46" s="269"/>
      <c r="G46" s="269"/>
      <c r="H46" s="269"/>
      <c r="I46" s="269"/>
      <c r="J46" s="269"/>
      <c r="K46" s="269"/>
    </row>
    <row r="47" spans="1:11" ht="20.149999999999999" customHeight="1">
      <c r="A47" s="270" t="s">
        <v>263</v>
      </c>
      <c r="B47" s="270"/>
      <c r="C47" s="270"/>
      <c r="D47" s="270"/>
      <c r="E47" s="270"/>
      <c r="F47" s="10"/>
      <c r="G47" s="10"/>
      <c r="H47" s="10"/>
      <c r="I47" s="10"/>
      <c r="J47" s="10"/>
      <c r="K47" s="10"/>
    </row>
    <row r="48" spans="1:11" ht="20.149999999999999" customHeight="1">
      <c r="A48" s="61" t="s">
        <v>264</v>
      </c>
      <c r="B48" s="61"/>
      <c r="D48" s="23"/>
      <c r="E48" s="25"/>
      <c r="F48" s="25"/>
      <c r="G48" s="25"/>
      <c r="H48" s="25"/>
      <c r="I48" s="25"/>
      <c r="J48" s="25"/>
      <c r="K48" s="25"/>
    </row>
    <row r="49" spans="1:11" ht="20.149999999999999" customHeight="1">
      <c r="A49" s="18" t="s">
        <v>15</v>
      </c>
      <c r="D49" s="23"/>
      <c r="E49" s="25">
        <v>3016453</v>
      </c>
      <c r="F49" s="25"/>
      <c r="G49" s="25">
        <v>-1889907</v>
      </c>
      <c r="H49" s="25"/>
      <c r="I49" s="25">
        <v>-167032</v>
      </c>
      <c r="J49" s="25"/>
      <c r="K49" s="25">
        <v>-29840</v>
      </c>
    </row>
    <row r="50" spans="1:11" ht="20.149999999999999" customHeight="1">
      <c r="A50" s="18" t="s">
        <v>18</v>
      </c>
      <c r="D50" s="23"/>
      <c r="E50" s="25">
        <v>1273766</v>
      </c>
      <c r="F50" s="25"/>
      <c r="G50" s="25">
        <v>-953341</v>
      </c>
      <c r="H50" s="25"/>
      <c r="I50" s="25">
        <v>-510481</v>
      </c>
      <c r="J50" s="25"/>
      <c r="K50" s="25">
        <v>117075</v>
      </c>
    </row>
    <row r="51" spans="1:11" ht="20.149999999999999" customHeight="1">
      <c r="A51" s="26" t="s">
        <v>265</v>
      </c>
      <c r="D51" s="23"/>
      <c r="E51" s="25">
        <v>-3465413</v>
      </c>
      <c r="F51" s="25"/>
      <c r="G51" s="25">
        <v>-2034420</v>
      </c>
      <c r="H51" s="25"/>
      <c r="I51" s="25">
        <v>-69618</v>
      </c>
      <c r="J51" s="25"/>
      <c r="K51" s="25">
        <v>-138466</v>
      </c>
    </row>
    <row r="52" spans="1:11" ht="20.149999999999999" customHeight="1">
      <c r="A52" s="18" t="s">
        <v>25</v>
      </c>
      <c r="D52" s="23"/>
      <c r="E52" s="25">
        <v>-706772</v>
      </c>
      <c r="F52" s="25"/>
      <c r="G52" s="25">
        <v>1110252</v>
      </c>
      <c r="H52" s="25"/>
      <c r="I52" s="25">
        <v>-23227</v>
      </c>
      <c r="J52" s="25"/>
      <c r="K52" s="25">
        <v>1976</v>
      </c>
    </row>
    <row r="53" spans="1:11" ht="20.149999999999999" customHeight="1">
      <c r="A53" s="18" t="s">
        <v>43</v>
      </c>
      <c r="D53" s="23"/>
      <c r="E53" s="25">
        <v>-121090</v>
      </c>
      <c r="F53" s="25"/>
      <c r="G53" s="25">
        <v>-633039</v>
      </c>
      <c r="H53" s="25"/>
      <c r="I53" s="25">
        <v>150</v>
      </c>
      <c r="J53" s="25"/>
      <c r="K53" s="25">
        <v>128</v>
      </c>
    </row>
    <row r="54" spans="1:11" ht="20.149999999999999" customHeight="1">
      <c r="A54" s="15" t="s">
        <v>51</v>
      </c>
      <c r="B54" s="15"/>
      <c r="C54" s="15"/>
      <c r="E54" s="25">
        <v>-4733676</v>
      </c>
      <c r="G54" s="25">
        <v>2042869</v>
      </c>
      <c r="I54" s="25">
        <v>-277829</v>
      </c>
      <c r="K54" s="25">
        <v>-42775</v>
      </c>
    </row>
    <row r="55" spans="1:11" ht="20.149999999999999" customHeight="1">
      <c r="A55" s="18" t="s">
        <v>266</v>
      </c>
      <c r="D55" s="23"/>
      <c r="E55" s="25">
        <v>-812133</v>
      </c>
      <c r="F55" s="25"/>
      <c r="G55" s="25">
        <v>-1235053</v>
      </c>
      <c r="H55" s="25"/>
      <c r="I55" s="25">
        <v>216016</v>
      </c>
      <c r="J55" s="25"/>
      <c r="K55" s="25">
        <v>185175</v>
      </c>
    </row>
    <row r="56" spans="1:11" ht="20.149999999999999" customHeight="1">
      <c r="A56" s="15" t="s">
        <v>267</v>
      </c>
      <c r="B56" s="15"/>
      <c r="C56" s="15"/>
      <c r="E56" s="25">
        <v>-55609</v>
      </c>
      <c r="G56" s="25">
        <v>-79503</v>
      </c>
      <c r="I56" s="25">
        <v>0</v>
      </c>
      <c r="K56" s="25">
        <v>0</v>
      </c>
    </row>
    <row r="57" spans="1:11" ht="20.149999999999999" customHeight="1">
      <c r="A57" s="18" t="s">
        <v>268</v>
      </c>
      <c r="D57" s="23"/>
      <c r="E57" s="34">
        <v>-565903</v>
      </c>
      <c r="F57" s="25"/>
      <c r="G57" s="34">
        <v>-1282569</v>
      </c>
      <c r="H57" s="25"/>
      <c r="I57" s="34">
        <v>-2181</v>
      </c>
      <c r="J57" s="25"/>
      <c r="K57" s="34">
        <v>-1221</v>
      </c>
    </row>
    <row r="58" spans="1:11" ht="20.149999999999999" customHeight="1">
      <c r="A58" s="200" t="s">
        <v>269</v>
      </c>
      <c r="B58" s="198"/>
      <c r="C58" s="253"/>
      <c r="D58" s="23"/>
      <c r="E58" s="5">
        <f>E36+SUM(E49:E57)</f>
        <v>5829823</v>
      </c>
      <c r="F58" s="31"/>
      <c r="G58" s="5">
        <f>G36+SUM(G49:G57)</f>
        <v>8796153</v>
      </c>
      <c r="H58" s="31"/>
      <c r="I58" s="5">
        <f>I36+SUM(I49:I57)</f>
        <v>-755695</v>
      </c>
      <c r="J58" s="31"/>
      <c r="K58" s="5">
        <f>K36+SUM(K49:K57)</f>
        <v>355349</v>
      </c>
    </row>
    <row r="59" spans="1:11" ht="14">
      <c r="A59" s="2"/>
      <c r="B59" s="2"/>
      <c r="E59" s="58"/>
      <c r="F59" s="58"/>
      <c r="G59" s="58"/>
      <c r="H59" s="58"/>
      <c r="I59" s="58"/>
      <c r="J59" s="58"/>
      <c r="K59" s="58"/>
    </row>
    <row r="60" spans="1:11" s="55" customFormat="1" ht="20.149999999999999" customHeight="1">
      <c r="A60" s="64" t="s">
        <v>270</v>
      </c>
      <c r="B60" s="22"/>
      <c r="C60" s="36"/>
      <c r="D60" s="65"/>
      <c r="E60" s="66"/>
      <c r="F60" s="66"/>
      <c r="G60" s="66"/>
      <c r="H60" s="66"/>
      <c r="I60" s="67"/>
      <c r="J60" s="66"/>
      <c r="K60" s="67"/>
    </row>
    <row r="61" spans="1:11" ht="20.149999999999999" customHeight="1">
      <c r="A61" s="18" t="s">
        <v>271</v>
      </c>
      <c r="C61" s="253"/>
      <c r="D61" s="23"/>
      <c r="E61" s="25">
        <v>227092</v>
      </c>
      <c r="F61" s="25"/>
      <c r="G61" s="25">
        <v>82926</v>
      </c>
      <c r="H61" s="25"/>
      <c r="I61" s="25">
        <v>26037</v>
      </c>
      <c r="J61" s="25"/>
      <c r="K61" s="25">
        <v>119743</v>
      </c>
    </row>
    <row r="62" spans="1:11" ht="20.149999999999999" customHeight="1">
      <c r="A62" s="18" t="s">
        <v>272</v>
      </c>
      <c r="C62" s="253"/>
      <c r="D62" s="23"/>
      <c r="E62" s="25">
        <v>1051129</v>
      </c>
      <c r="F62" s="25"/>
      <c r="G62" s="25">
        <v>6914</v>
      </c>
      <c r="H62" s="25"/>
      <c r="I62" s="25">
        <v>0</v>
      </c>
      <c r="J62" s="25"/>
      <c r="K62" s="25">
        <v>0</v>
      </c>
    </row>
    <row r="63" spans="1:11" ht="20.149999999999999" customHeight="1">
      <c r="A63" s="18" t="s">
        <v>273</v>
      </c>
      <c r="C63" s="253"/>
      <c r="D63" s="23"/>
      <c r="E63" s="25"/>
      <c r="F63" s="25"/>
      <c r="G63" s="25"/>
      <c r="H63" s="25"/>
      <c r="I63" s="25"/>
      <c r="J63" s="25"/>
      <c r="K63" s="25"/>
    </row>
    <row r="64" spans="1:11" ht="20.149999999999999" customHeight="1">
      <c r="A64" s="18" t="s">
        <v>274</v>
      </c>
      <c r="C64" s="253"/>
      <c r="D64" s="23"/>
      <c r="E64" s="25">
        <v>0</v>
      </c>
      <c r="F64" s="25"/>
      <c r="G64" s="25">
        <v>0</v>
      </c>
      <c r="H64" s="25"/>
      <c r="I64" s="25">
        <v>-1299600</v>
      </c>
      <c r="J64" s="25"/>
      <c r="K64" s="25">
        <v>4981512</v>
      </c>
    </row>
    <row r="65" spans="1:11" ht="20.149999999999999" customHeight="1">
      <c r="A65" s="18" t="s">
        <v>351</v>
      </c>
      <c r="C65" s="253"/>
      <c r="D65" s="23"/>
      <c r="E65" s="25">
        <v>42167</v>
      </c>
      <c r="F65" s="25"/>
      <c r="G65" s="25">
        <v>0</v>
      </c>
      <c r="H65" s="25"/>
      <c r="I65" s="25">
        <v>0</v>
      </c>
      <c r="J65" s="25"/>
      <c r="K65" s="25">
        <v>0</v>
      </c>
    </row>
    <row r="66" spans="1:11" ht="20.149999999999999" customHeight="1">
      <c r="A66" s="18" t="s">
        <v>275</v>
      </c>
      <c r="C66" s="253"/>
      <c r="D66" s="23"/>
      <c r="E66" s="25">
        <v>-817778</v>
      </c>
      <c r="F66" s="25"/>
      <c r="G66" s="25">
        <v>-252501</v>
      </c>
      <c r="H66" s="25"/>
      <c r="I66" s="25">
        <v>0</v>
      </c>
      <c r="J66" s="25"/>
      <c r="K66" s="25">
        <v>0</v>
      </c>
    </row>
    <row r="67" spans="1:11" ht="20.149999999999999" customHeight="1">
      <c r="A67" s="18" t="s">
        <v>344</v>
      </c>
      <c r="C67" s="253"/>
      <c r="D67" s="23"/>
      <c r="E67" s="25"/>
      <c r="F67" s="25"/>
      <c r="G67" s="25"/>
      <c r="H67" s="25"/>
      <c r="I67" s="25"/>
      <c r="J67" s="25"/>
      <c r="K67" s="25"/>
    </row>
    <row r="68" spans="1:11" ht="20.149999999999999" customHeight="1">
      <c r="A68" s="18" t="s">
        <v>345</v>
      </c>
      <c r="C68" s="253"/>
      <c r="D68" s="23"/>
      <c r="E68" s="25">
        <v>-2356858</v>
      </c>
      <c r="F68" s="25"/>
      <c r="G68" s="25">
        <v>-2663487</v>
      </c>
      <c r="H68" s="25"/>
      <c r="I68" s="25">
        <v>-2490799</v>
      </c>
      <c r="J68" s="25"/>
      <c r="K68" s="25">
        <v>-3857000</v>
      </c>
    </row>
    <row r="69" spans="1:11" ht="20.149999999999999" customHeight="1">
      <c r="A69" s="18" t="s">
        <v>276</v>
      </c>
      <c r="C69" s="253"/>
      <c r="D69" s="23"/>
      <c r="E69" s="25">
        <v>2152639</v>
      </c>
      <c r="F69" s="25"/>
      <c r="G69" s="25">
        <v>3243826</v>
      </c>
      <c r="H69" s="25"/>
      <c r="I69" s="25">
        <v>0</v>
      </c>
      <c r="J69" s="25"/>
      <c r="K69" s="25">
        <v>1629203</v>
      </c>
    </row>
    <row r="70" spans="1:11" ht="20.149999999999999" customHeight="1">
      <c r="A70" s="18" t="s">
        <v>331</v>
      </c>
      <c r="C70" s="253">
        <v>3</v>
      </c>
      <c r="D70" s="23"/>
      <c r="E70" s="25">
        <v>44795</v>
      </c>
      <c r="F70" s="25"/>
      <c r="G70" s="25">
        <v>0</v>
      </c>
      <c r="H70" s="25"/>
      <c r="I70" s="25">
        <v>0</v>
      </c>
      <c r="J70" s="25"/>
      <c r="K70" s="25">
        <v>0</v>
      </c>
    </row>
    <row r="71" spans="1:11" ht="20.149999999999999" customHeight="1">
      <c r="A71" s="18" t="s">
        <v>346</v>
      </c>
      <c r="C71" s="253"/>
      <c r="D71" s="23"/>
      <c r="E71" s="25"/>
      <c r="F71" s="25"/>
      <c r="G71" s="25"/>
      <c r="H71" s="25"/>
      <c r="I71" s="25"/>
      <c r="J71" s="25"/>
      <c r="K71" s="25"/>
    </row>
    <row r="72" spans="1:11" ht="20.149999999999999" customHeight="1">
      <c r="A72" s="18" t="s">
        <v>274</v>
      </c>
      <c r="C72" s="253"/>
      <c r="D72" s="23"/>
      <c r="E72" s="25">
        <v>0</v>
      </c>
      <c r="F72" s="25"/>
      <c r="G72" s="25">
        <v>49050</v>
      </c>
      <c r="H72" s="25"/>
      <c r="I72" s="25">
        <v>3368000</v>
      </c>
      <c r="J72" s="25"/>
      <c r="K72" s="25">
        <v>-4080000</v>
      </c>
    </row>
    <row r="73" spans="1:11" ht="20.149999999999999" customHeight="1">
      <c r="A73" s="18" t="s">
        <v>277</v>
      </c>
      <c r="C73" s="253"/>
      <c r="D73" s="23"/>
      <c r="E73" s="25"/>
      <c r="F73" s="25"/>
      <c r="G73" s="25"/>
      <c r="H73" s="25"/>
      <c r="I73" s="25"/>
      <c r="J73" s="25"/>
      <c r="K73" s="25"/>
    </row>
    <row r="74" spans="1:11" ht="20.149999999999999" customHeight="1">
      <c r="A74" s="18" t="s">
        <v>278</v>
      </c>
      <c r="C74" s="253"/>
      <c r="D74" s="23"/>
      <c r="E74" s="25">
        <v>-4582161</v>
      </c>
      <c r="F74" s="25"/>
      <c r="G74" s="25">
        <v>-5772371</v>
      </c>
      <c r="H74" s="25"/>
      <c r="I74" s="25">
        <v>-133683</v>
      </c>
      <c r="J74" s="25"/>
      <c r="K74" s="25">
        <v>-55827</v>
      </c>
    </row>
    <row r="75" spans="1:11" ht="20.149999999999999" customHeight="1">
      <c r="A75" s="18" t="s">
        <v>279</v>
      </c>
      <c r="C75" s="253"/>
      <c r="D75" s="23"/>
      <c r="E75" s="25">
        <v>46081</v>
      </c>
      <c r="F75" s="25"/>
      <c r="G75" s="25">
        <v>67183</v>
      </c>
      <c r="H75" s="25"/>
      <c r="I75" s="25">
        <v>135</v>
      </c>
      <c r="J75" s="25"/>
      <c r="K75" s="25">
        <v>3309</v>
      </c>
    </row>
    <row r="76" spans="1:11" ht="20.149999999999999" customHeight="1">
      <c r="A76" s="18" t="s">
        <v>280</v>
      </c>
      <c r="C76" s="253"/>
      <c r="D76" s="23"/>
      <c r="E76" s="25">
        <v>-71690</v>
      </c>
      <c r="F76" s="25"/>
      <c r="G76" s="25">
        <v>-48284</v>
      </c>
      <c r="H76" s="25"/>
      <c r="I76" s="25">
        <v>-6338</v>
      </c>
      <c r="J76" s="25"/>
      <c r="K76" s="25">
        <v>0</v>
      </c>
    </row>
    <row r="77" spans="1:11" ht="20.149999999999999" customHeight="1">
      <c r="A77" s="200" t="s">
        <v>281</v>
      </c>
      <c r="B77" s="198"/>
      <c r="C77" s="253"/>
      <c r="D77" s="23"/>
      <c r="E77" s="29">
        <f>SUM(E61:E76)</f>
        <v>-4264584</v>
      </c>
      <c r="F77" s="31"/>
      <c r="G77" s="29">
        <f>SUM(G61:G76)</f>
        <v>-5286744</v>
      </c>
      <c r="H77" s="31"/>
      <c r="I77" s="29">
        <f>SUM(I61:I76)</f>
        <v>-536248</v>
      </c>
      <c r="J77" s="31"/>
      <c r="K77" s="29">
        <f>SUM(K61:K76)</f>
        <v>-1259060</v>
      </c>
    </row>
    <row r="78" spans="1:11" ht="14">
      <c r="A78" s="2"/>
      <c r="B78" s="2"/>
      <c r="E78" s="58"/>
      <c r="F78" s="58"/>
      <c r="G78" s="58"/>
      <c r="H78" s="58"/>
      <c r="I78" s="58"/>
      <c r="J78" s="58"/>
      <c r="K78" s="58"/>
    </row>
    <row r="79" spans="1:11" ht="18.75" customHeight="1">
      <c r="A79" s="3" t="s">
        <v>0</v>
      </c>
      <c r="B79" s="3"/>
      <c r="D79" s="23"/>
      <c r="E79" s="25"/>
      <c r="F79" s="25"/>
      <c r="G79" s="25"/>
      <c r="H79" s="25"/>
      <c r="I79" s="25"/>
      <c r="J79" s="25"/>
      <c r="K79" s="25"/>
    </row>
    <row r="80" spans="1:11" ht="18.75" customHeight="1">
      <c r="A80" s="3" t="s">
        <v>1</v>
      </c>
      <c r="B80" s="3"/>
      <c r="D80" s="23"/>
      <c r="E80" s="25"/>
      <c r="F80" s="25"/>
      <c r="G80" s="25"/>
      <c r="H80" s="25"/>
      <c r="I80" s="25"/>
      <c r="J80" s="25"/>
      <c r="K80" s="25"/>
    </row>
    <row r="81" spans="1:11" ht="18.75" customHeight="1">
      <c r="A81" s="60" t="s">
        <v>248</v>
      </c>
      <c r="B81" s="60"/>
      <c r="D81" s="23"/>
      <c r="E81" s="25"/>
      <c r="F81" s="25"/>
      <c r="G81" s="25"/>
      <c r="H81" s="25"/>
      <c r="I81" s="25"/>
      <c r="J81" s="25"/>
      <c r="K81" s="25"/>
    </row>
    <row r="82" spans="1:11" ht="19.399999999999999" customHeight="1">
      <c r="A82" s="62"/>
      <c r="B82" s="62"/>
      <c r="D82" s="23"/>
      <c r="E82" s="25"/>
      <c r="F82" s="25"/>
      <c r="G82" s="25"/>
      <c r="H82" s="25"/>
      <c r="I82" s="25"/>
      <c r="J82" s="25"/>
      <c r="K82" s="9" t="s">
        <v>3</v>
      </c>
    </row>
    <row r="83" spans="1:11" ht="19.399999999999999" customHeight="1">
      <c r="A83" s="2"/>
      <c r="B83" s="2"/>
      <c r="E83" s="257" t="s">
        <v>4</v>
      </c>
      <c r="F83" s="257"/>
      <c r="G83" s="257"/>
      <c r="H83" s="100"/>
      <c r="I83" s="257" t="s">
        <v>5</v>
      </c>
      <c r="J83" s="257"/>
      <c r="K83" s="257"/>
    </row>
    <row r="84" spans="1:11" ht="19.399999999999999" customHeight="1">
      <c r="A84" s="2"/>
      <c r="B84" s="2"/>
      <c r="E84" s="258" t="s">
        <v>6</v>
      </c>
      <c r="F84" s="258"/>
      <c r="G84" s="258"/>
      <c r="H84" s="100"/>
      <c r="I84" s="258" t="s">
        <v>6</v>
      </c>
      <c r="J84" s="258"/>
      <c r="K84" s="258"/>
    </row>
    <row r="85" spans="1:11" ht="18.75" customHeight="1">
      <c r="A85" s="2"/>
      <c r="B85" s="2"/>
      <c r="E85" s="266" t="s">
        <v>92</v>
      </c>
      <c r="F85" s="266"/>
      <c r="G85" s="266"/>
      <c r="H85" s="21"/>
      <c r="I85" s="266" t="s">
        <v>92</v>
      </c>
      <c r="J85" s="266"/>
      <c r="K85" s="266"/>
    </row>
    <row r="86" spans="1:11" ht="18.75" customHeight="1">
      <c r="A86" s="2"/>
      <c r="B86" s="2"/>
      <c r="C86" s="15"/>
      <c r="E86" s="267" t="s">
        <v>8</v>
      </c>
      <c r="F86" s="268"/>
      <c r="G86" s="268"/>
      <c r="H86" s="21"/>
      <c r="I86" s="267" t="s">
        <v>8</v>
      </c>
      <c r="J86" s="268"/>
      <c r="K86" s="268"/>
    </row>
    <row r="87" spans="1:11" ht="18.649999999999999" customHeight="1">
      <c r="A87" s="2"/>
      <c r="B87" s="2"/>
      <c r="C87" s="10" t="s">
        <v>10</v>
      </c>
      <c r="E87" s="13" t="s">
        <v>93</v>
      </c>
      <c r="F87" s="21"/>
      <c r="G87" s="13" t="s">
        <v>94</v>
      </c>
      <c r="H87" s="21"/>
      <c r="I87" s="13" t="s">
        <v>93</v>
      </c>
      <c r="J87" s="21"/>
      <c r="K87" s="13" t="s">
        <v>94</v>
      </c>
    </row>
    <row r="88" spans="1:11" ht="4.5" customHeight="1">
      <c r="A88" s="2"/>
      <c r="B88" s="2"/>
      <c r="E88" s="269"/>
      <c r="F88" s="269"/>
      <c r="G88" s="269"/>
      <c r="H88" s="269"/>
      <c r="I88" s="269"/>
      <c r="J88" s="269"/>
      <c r="K88" s="269"/>
    </row>
    <row r="89" spans="1:11" ht="20.149999999999999" customHeight="1">
      <c r="A89" s="22" t="s">
        <v>282</v>
      </c>
      <c r="B89" s="15"/>
      <c r="C89" s="15"/>
    </row>
    <row r="90" spans="1:11" ht="20.149999999999999" customHeight="1">
      <c r="A90" s="26" t="s">
        <v>283</v>
      </c>
      <c r="B90" s="26"/>
      <c r="D90" s="23"/>
      <c r="F90" s="25"/>
      <c r="I90" s="25"/>
      <c r="K90" s="25"/>
    </row>
    <row r="91" spans="1:11" ht="20.149999999999999" customHeight="1">
      <c r="A91" s="26" t="s">
        <v>284</v>
      </c>
      <c r="D91" s="23"/>
      <c r="E91" s="25">
        <v>-5652238</v>
      </c>
      <c r="F91" s="25"/>
      <c r="G91" s="25">
        <v>5717997</v>
      </c>
      <c r="H91" s="25"/>
      <c r="I91" s="25">
        <v>0</v>
      </c>
      <c r="J91" s="68"/>
      <c r="K91" s="25">
        <v>0</v>
      </c>
    </row>
    <row r="92" spans="1:11" ht="20.149999999999999" customHeight="1">
      <c r="A92" s="26" t="s">
        <v>285</v>
      </c>
      <c r="D92" s="23"/>
      <c r="E92" s="25">
        <v>10548086</v>
      </c>
      <c r="F92" s="25"/>
      <c r="G92" s="25">
        <v>2966594</v>
      </c>
      <c r="H92" s="25"/>
      <c r="I92" s="25">
        <v>3550131</v>
      </c>
      <c r="J92" s="25"/>
      <c r="K92" s="25">
        <v>-1019843</v>
      </c>
    </row>
    <row r="93" spans="1:11" ht="20.149999999999999" customHeight="1">
      <c r="A93" s="26" t="s">
        <v>286</v>
      </c>
      <c r="D93" s="23"/>
      <c r="F93" s="25"/>
    </row>
    <row r="94" spans="1:11" ht="20.149999999999999" customHeight="1">
      <c r="A94" s="26" t="s">
        <v>287</v>
      </c>
      <c r="D94" s="23"/>
      <c r="E94" s="25">
        <v>-370121</v>
      </c>
      <c r="F94" s="25"/>
      <c r="G94" s="25">
        <v>324843</v>
      </c>
      <c r="I94" s="25">
        <v>2550000</v>
      </c>
      <c r="K94" s="25">
        <v>5900000</v>
      </c>
    </row>
    <row r="95" spans="1:11" ht="20.149999999999999" customHeight="1">
      <c r="A95" s="26" t="s">
        <v>288</v>
      </c>
      <c r="D95" s="23"/>
      <c r="E95" s="25">
        <v>-1341944</v>
      </c>
      <c r="F95" s="25"/>
      <c r="G95" s="25">
        <v>-1318147</v>
      </c>
      <c r="H95" s="25"/>
      <c r="I95" s="25">
        <v>-61768</v>
      </c>
      <c r="J95" s="25"/>
      <c r="K95" s="25">
        <v>-72618</v>
      </c>
    </row>
    <row r="96" spans="1:11" ht="20.149999999999999" customHeight="1">
      <c r="A96" s="26" t="s">
        <v>289</v>
      </c>
      <c r="D96" s="23"/>
      <c r="E96" s="25"/>
      <c r="F96" s="25"/>
      <c r="G96" s="25"/>
      <c r="I96" s="25"/>
      <c r="K96" s="25"/>
    </row>
    <row r="97" spans="1:11" ht="20.149999999999999" customHeight="1">
      <c r="A97" s="26" t="s">
        <v>290</v>
      </c>
      <c r="D97" s="23"/>
      <c r="E97" s="25">
        <v>8270847</v>
      </c>
      <c r="F97" s="25"/>
      <c r="G97" s="25">
        <v>24882939</v>
      </c>
      <c r="H97" s="25"/>
      <c r="I97" s="25">
        <v>0</v>
      </c>
      <c r="J97" s="25"/>
      <c r="K97" s="25">
        <v>0</v>
      </c>
    </row>
    <row r="98" spans="1:11" ht="20.149999999999999" customHeight="1">
      <c r="A98" s="26" t="s">
        <v>291</v>
      </c>
      <c r="D98" s="23"/>
      <c r="F98" s="25"/>
      <c r="I98" s="19"/>
      <c r="K98" s="19"/>
    </row>
    <row r="99" spans="1:11" ht="20.149999999999999" customHeight="1">
      <c r="A99" s="26" t="s">
        <v>292</v>
      </c>
      <c r="D99" s="23"/>
      <c r="E99" s="25">
        <v>-19372288</v>
      </c>
      <c r="F99" s="25"/>
      <c r="G99" s="25">
        <v>-12636536</v>
      </c>
      <c r="H99" s="25"/>
      <c r="I99" s="27">
        <v>-641150</v>
      </c>
      <c r="J99" s="25"/>
      <c r="K99" s="27">
        <v>0</v>
      </c>
    </row>
    <row r="100" spans="1:11" ht="20.149999999999999" customHeight="1">
      <c r="A100" s="26" t="s">
        <v>293</v>
      </c>
      <c r="C100" s="10">
        <v>6</v>
      </c>
      <c r="D100" s="23"/>
      <c r="E100" s="25">
        <v>10000000</v>
      </c>
      <c r="F100" s="25"/>
      <c r="G100" s="25">
        <v>0</v>
      </c>
      <c r="H100" s="25"/>
      <c r="I100" s="27">
        <v>0</v>
      </c>
      <c r="J100" s="25"/>
      <c r="K100" s="27">
        <v>0</v>
      </c>
    </row>
    <row r="101" spans="1:11" ht="20.149999999999999" customHeight="1">
      <c r="A101" s="26" t="s">
        <v>294</v>
      </c>
      <c r="D101" s="23"/>
      <c r="E101" s="25">
        <v>-4650000</v>
      </c>
      <c r="F101" s="25"/>
      <c r="G101" s="25">
        <v>0</v>
      </c>
      <c r="H101" s="25"/>
      <c r="I101" s="27">
        <v>-2500000</v>
      </c>
      <c r="J101" s="25"/>
      <c r="K101" s="27">
        <v>0</v>
      </c>
    </row>
    <row r="102" spans="1:11" ht="20.149999999999999" customHeight="1">
      <c r="A102" s="26" t="s">
        <v>295</v>
      </c>
      <c r="D102" s="23"/>
      <c r="E102" s="25"/>
      <c r="F102" s="25"/>
      <c r="G102" s="25"/>
      <c r="H102" s="25"/>
      <c r="I102" s="27"/>
      <c r="J102" s="25"/>
      <c r="K102" s="27"/>
    </row>
    <row r="103" spans="1:11" ht="20.149999999999999" customHeight="1">
      <c r="A103" s="26" t="s">
        <v>296</v>
      </c>
      <c r="D103" s="23"/>
      <c r="E103" s="25">
        <v>0</v>
      </c>
      <c r="F103" s="25"/>
      <c r="G103" s="25">
        <v>15000000</v>
      </c>
      <c r="H103" s="25"/>
      <c r="I103" s="27">
        <v>0</v>
      </c>
      <c r="J103" s="25"/>
      <c r="K103" s="27">
        <v>15000000</v>
      </c>
    </row>
    <row r="104" spans="1:11" ht="20.149999999999999" customHeight="1">
      <c r="A104" s="26" t="s">
        <v>297</v>
      </c>
      <c r="D104" s="23"/>
      <c r="E104" s="25">
        <v>0</v>
      </c>
      <c r="F104" s="25"/>
      <c r="G104" s="25">
        <v>-15000000</v>
      </c>
      <c r="H104" s="25"/>
      <c r="I104" s="27">
        <v>0</v>
      </c>
      <c r="J104" s="25"/>
      <c r="K104" s="27">
        <v>-15000000</v>
      </c>
    </row>
    <row r="105" spans="1:11" ht="20.149999999999999" customHeight="1">
      <c r="A105" s="26" t="s">
        <v>298</v>
      </c>
      <c r="D105" s="23"/>
      <c r="E105" s="27">
        <v>-76358</v>
      </c>
      <c r="F105" s="27"/>
      <c r="G105" s="27">
        <v>-112901</v>
      </c>
      <c r="H105" s="27"/>
      <c r="I105" s="27">
        <v>-13613</v>
      </c>
      <c r="J105" s="27"/>
      <c r="K105" s="27">
        <v>-91204</v>
      </c>
    </row>
    <row r="106" spans="1:11" ht="20.149999999999999" customHeight="1">
      <c r="A106" s="26" t="s">
        <v>299</v>
      </c>
      <c r="D106" s="23"/>
      <c r="E106" s="27">
        <v>-6478519</v>
      </c>
      <c r="F106" s="27"/>
      <c r="G106" s="27">
        <v>-4690966</v>
      </c>
      <c r="H106" s="27"/>
      <c r="I106" s="27">
        <v>-1752802</v>
      </c>
      <c r="J106" s="27"/>
      <c r="K106" s="27">
        <v>-1646805</v>
      </c>
    </row>
    <row r="107" spans="1:11" ht="20.149999999999999" customHeight="1">
      <c r="A107" s="26" t="s">
        <v>300</v>
      </c>
      <c r="D107" s="23"/>
      <c r="E107" s="25">
        <v>0</v>
      </c>
      <c r="F107" s="25"/>
      <c r="G107" s="25">
        <v>-199424</v>
      </c>
      <c r="H107" s="25"/>
      <c r="I107" s="27">
        <v>0</v>
      </c>
      <c r="J107" s="25"/>
      <c r="K107" s="27">
        <v>0</v>
      </c>
    </row>
    <row r="108" spans="1:11" ht="20.149999999999999" customHeight="1">
      <c r="A108" s="26" t="s">
        <v>347</v>
      </c>
      <c r="D108" s="23"/>
      <c r="E108" s="25"/>
      <c r="F108" s="25"/>
      <c r="G108" s="25"/>
      <c r="H108" s="25"/>
      <c r="I108" s="27"/>
      <c r="J108" s="25"/>
      <c r="K108" s="27"/>
    </row>
    <row r="109" spans="1:11" ht="20.149999999999999" customHeight="1">
      <c r="A109" s="26" t="s">
        <v>301</v>
      </c>
      <c r="D109" s="23"/>
      <c r="E109" s="25">
        <v>-9</v>
      </c>
      <c r="F109" s="25"/>
      <c r="G109" s="25">
        <v>-11</v>
      </c>
      <c r="H109" s="25"/>
      <c r="I109" s="27">
        <v>-9</v>
      </c>
      <c r="J109" s="25"/>
      <c r="K109" s="27">
        <v>-11</v>
      </c>
    </row>
    <row r="110" spans="1:11" ht="20.149999999999999" customHeight="1">
      <c r="A110" s="197" t="s">
        <v>321</v>
      </c>
      <c r="B110" s="198"/>
      <c r="C110" s="10">
        <v>7</v>
      </c>
      <c r="D110" s="23"/>
      <c r="E110" s="25">
        <v>-263507</v>
      </c>
      <c r="F110" s="25"/>
      <c r="G110" s="25">
        <v>0</v>
      </c>
      <c r="H110" s="25"/>
      <c r="I110" s="27">
        <v>-263507</v>
      </c>
      <c r="J110" s="25"/>
      <c r="K110" s="27">
        <v>0</v>
      </c>
    </row>
    <row r="111" spans="1:11" ht="20.149999999999999" customHeight="1">
      <c r="A111" s="26" t="s">
        <v>302</v>
      </c>
      <c r="D111" s="23"/>
      <c r="E111" s="25"/>
      <c r="F111" s="25"/>
      <c r="G111" s="25"/>
      <c r="H111" s="25"/>
      <c r="I111" s="27"/>
      <c r="J111" s="25"/>
      <c r="K111" s="27"/>
    </row>
    <row r="112" spans="1:11" ht="20" customHeight="1">
      <c r="A112" s="70" t="s">
        <v>303</v>
      </c>
      <c r="D112" s="23"/>
      <c r="E112" s="34">
        <v>0</v>
      </c>
      <c r="F112" s="25"/>
      <c r="G112" s="34">
        <v>-29759413</v>
      </c>
      <c r="H112" s="25"/>
      <c r="I112" s="98">
        <v>0</v>
      </c>
      <c r="J112" s="25"/>
      <c r="K112" s="98">
        <v>0</v>
      </c>
    </row>
    <row r="113" spans="1:11" ht="20.149999999999999" customHeight="1">
      <c r="A113" s="200" t="s">
        <v>304</v>
      </c>
      <c r="B113" s="198"/>
      <c r="D113" s="23"/>
      <c r="E113" s="5">
        <f>SUM(E91:E112)</f>
        <v>-9386051</v>
      </c>
      <c r="F113" s="31"/>
      <c r="G113" s="5">
        <f>SUM(G91:G112)</f>
        <v>-14825025</v>
      </c>
      <c r="H113" s="31"/>
      <c r="I113" s="5">
        <f>SUM(I91:I112)</f>
        <v>867282</v>
      </c>
      <c r="J113" s="31"/>
      <c r="K113" s="5">
        <f>SUM(K91:K112)</f>
        <v>3069519</v>
      </c>
    </row>
    <row r="114" spans="1:11" ht="6" customHeight="1">
      <c r="A114" s="2"/>
      <c r="B114" s="2"/>
      <c r="E114" s="269"/>
      <c r="F114" s="269"/>
      <c r="G114" s="269"/>
      <c r="H114" s="269"/>
      <c r="I114" s="269"/>
      <c r="J114" s="269"/>
      <c r="K114" s="269"/>
    </row>
    <row r="115" spans="1:11" ht="18.75" customHeight="1">
      <c r="A115" s="3" t="s">
        <v>0</v>
      </c>
      <c r="B115" s="3"/>
      <c r="D115" s="23"/>
      <c r="E115" s="25"/>
      <c r="F115" s="25"/>
      <c r="G115" s="25"/>
      <c r="H115" s="25"/>
      <c r="I115" s="25"/>
      <c r="J115" s="25"/>
      <c r="K115" s="25"/>
    </row>
    <row r="116" spans="1:11" ht="18.75" customHeight="1">
      <c r="A116" s="3" t="s">
        <v>1</v>
      </c>
      <c r="B116" s="3"/>
      <c r="D116" s="23"/>
      <c r="E116" s="25"/>
      <c r="F116" s="25"/>
      <c r="G116" s="25"/>
      <c r="H116" s="25"/>
      <c r="I116" s="25"/>
      <c r="J116" s="25"/>
      <c r="K116" s="25"/>
    </row>
    <row r="117" spans="1:11" ht="18.75" customHeight="1">
      <c r="A117" s="60" t="s">
        <v>248</v>
      </c>
      <c r="B117" s="60"/>
      <c r="D117" s="23"/>
      <c r="E117" s="25"/>
      <c r="F117" s="25"/>
      <c r="G117" s="25"/>
      <c r="H117" s="25"/>
      <c r="I117" s="25"/>
      <c r="J117" s="25"/>
      <c r="K117" s="25"/>
    </row>
    <row r="118" spans="1:11" ht="19.399999999999999" customHeight="1">
      <c r="A118" s="62"/>
      <c r="B118" s="62"/>
      <c r="D118" s="23"/>
      <c r="E118" s="25"/>
      <c r="F118" s="25"/>
      <c r="G118" s="25"/>
      <c r="H118" s="25"/>
      <c r="I118" s="25"/>
      <c r="J118" s="25"/>
      <c r="K118" s="9" t="s">
        <v>3</v>
      </c>
    </row>
    <row r="119" spans="1:11" ht="19.399999999999999" customHeight="1">
      <c r="A119" s="2"/>
      <c r="B119" s="2"/>
      <c r="E119" s="257" t="s">
        <v>4</v>
      </c>
      <c r="F119" s="257"/>
      <c r="G119" s="257"/>
      <c r="H119" s="100"/>
      <c r="I119" s="257" t="s">
        <v>5</v>
      </c>
      <c r="J119" s="257"/>
      <c r="K119" s="257"/>
    </row>
    <row r="120" spans="1:11" ht="19.399999999999999" customHeight="1">
      <c r="A120" s="2"/>
      <c r="B120" s="2"/>
      <c r="E120" s="258" t="s">
        <v>6</v>
      </c>
      <c r="F120" s="258"/>
      <c r="G120" s="258"/>
      <c r="H120" s="100"/>
      <c r="I120" s="258" t="s">
        <v>6</v>
      </c>
      <c r="J120" s="258"/>
      <c r="K120" s="258"/>
    </row>
    <row r="121" spans="1:11" ht="18.75" customHeight="1">
      <c r="A121" s="2"/>
      <c r="B121" s="2"/>
      <c r="E121" s="266" t="s">
        <v>92</v>
      </c>
      <c r="F121" s="266"/>
      <c r="G121" s="266"/>
      <c r="H121" s="21"/>
      <c r="I121" s="266" t="s">
        <v>92</v>
      </c>
      <c r="J121" s="266"/>
      <c r="K121" s="266"/>
    </row>
    <row r="122" spans="1:11" ht="18.75" customHeight="1">
      <c r="A122" s="2"/>
      <c r="B122" s="2"/>
      <c r="C122" s="15"/>
      <c r="E122" s="267" t="s">
        <v>8</v>
      </c>
      <c r="F122" s="268"/>
      <c r="G122" s="268"/>
      <c r="H122" s="21"/>
      <c r="I122" s="267" t="s">
        <v>8</v>
      </c>
      <c r="J122" s="268"/>
      <c r="K122" s="268"/>
    </row>
    <row r="123" spans="1:11" ht="18.75" customHeight="1">
      <c r="A123" s="2"/>
      <c r="B123" s="2"/>
      <c r="E123" s="13" t="s">
        <v>93</v>
      </c>
      <c r="F123" s="21"/>
      <c r="G123" s="13" t="s">
        <v>94</v>
      </c>
      <c r="H123" s="21"/>
      <c r="I123" s="13" t="s">
        <v>93</v>
      </c>
      <c r="J123" s="21"/>
      <c r="K123" s="13" t="s">
        <v>94</v>
      </c>
    </row>
    <row r="124" spans="1:11" ht="4.5" customHeight="1">
      <c r="A124" s="2"/>
      <c r="B124" s="2"/>
      <c r="E124" s="269"/>
      <c r="F124" s="269"/>
      <c r="G124" s="269"/>
      <c r="H124" s="269"/>
      <c r="I124" s="269"/>
      <c r="J124" s="269"/>
      <c r="K124" s="269"/>
    </row>
    <row r="125" spans="1:11" ht="20.149999999999999" customHeight="1">
      <c r="A125" s="26" t="s">
        <v>305</v>
      </c>
      <c r="B125" s="2"/>
      <c r="D125" s="23"/>
      <c r="E125" s="25"/>
      <c r="F125" s="25"/>
      <c r="G125" s="25"/>
      <c r="H125" s="25"/>
      <c r="I125" s="25"/>
      <c r="J125" s="25"/>
      <c r="K125" s="25"/>
    </row>
    <row r="126" spans="1:11" ht="20.149999999999999" customHeight="1">
      <c r="A126" s="26" t="s">
        <v>306</v>
      </c>
      <c r="B126" s="2"/>
      <c r="D126" s="23"/>
      <c r="E126" s="25"/>
      <c r="F126" s="25"/>
      <c r="G126" s="25"/>
      <c r="H126" s="25"/>
      <c r="I126" s="25"/>
      <c r="J126" s="25"/>
      <c r="K126" s="25"/>
    </row>
    <row r="127" spans="1:11" ht="20.149999999999999" customHeight="1">
      <c r="A127" s="26" t="s">
        <v>307</v>
      </c>
      <c r="D127" s="23"/>
      <c r="E127" s="25">
        <f>SUM(E58,E77,E113)</f>
        <v>-7820812</v>
      </c>
      <c r="F127" s="25"/>
      <c r="G127" s="25">
        <f>SUM(G58,G77,G113)</f>
        <v>-11315616</v>
      </c>
      <c r="H127" s="25"/>
      <c r="I127" s="25">
        <f>SUM(I58,I77,I113)</f>
        <v>-424661</v>
      </c>
      <c r="J127" s="25"/>
      <c r="K127" s="25">
        <f>SUM(K58,K77,K113)</f>
        <v>2165808</v>
      </c>
    </row>
    <row r="128" spans="1:11" ht="20.149999999999999" customHeight="1">
      <c r="A128" s="26" t="s">
        <v>308</v>
      </c>
      <c r="D128" s="23"/>
      <c r="E128" s="25"/>
      <c r="F128" s="25"/>
      <c r="G128" s="25"/>
      <c r="H128" s="25"/>
      <c r="I128" s="25"/>
      <c r="J128" s="25"/>
      <c r="K128" s="25"/>
    </row>
    <row r="129" spans="1:11" ht="20.149999999999999" customHeight="1">
      <c r="A129" s="26" t="s">
        <v>309</v>
      </c>
      <c r="D129" s="23"/>
      <c r="E129" s="34">
        <v>-392534</v>
      </c>
      <c r="F129" s="25"/>
      <c r="G129" s="34">
        <v>-492147</v>
      </c>
      <c r="H129" s="25"/>
      <c r="I129" s="34">
        <v>0</v>
      </c>
      <c r="J129" s="25"/>
      <c r="K129" s="34">
        <v>-6</v>
      </c>
    </row>
    <row r="130" spans="1:11" ht="20.149999999999999" customHeight="1">
      <c r="A130" s="46" t="s">
        <v>305</v>
      </c>
      <c r="D130" s="23"/>
      <c r="E130" s="25"/>
      <c r="F130" s="25"/>
      <c r="G130" s="25"/>
      <c r="H130" s="25"/>
      <c r="I130" s="25"/>
      <c r="J130" s="25"/>
      <c r="K130" s="25"/>
    </row>
    <row r="131" spans="1:11" ht="20.149999999999999" customHeight="1">
      <c r="A131" s="46" t="s">
        <v>310</v>
      </c>
      <c r="B131" s="46"/>
      <c r="C131" s="71"/>
      <c r="D131" s="71"/>
      <c r="E131" s="71">
        <f>SUM(E127,E129)</f>
        <v>-8213346</v>
      </c>
      <c r="F131" s="71"/>
      <c r="G131" s="71">
        <f>SUM(G127,G129)</f>
        <v>-11807763</v>
      </c>
      <c r="H131" s="71"/>
      <c r="I131" s="71">
        <f>SUM(I127,I129)</f>
        <v>-424661</v>
      </c>
      <c r="J131" s="71"/>
      <c r="K131" s="71">
        <f>SUM(K127,K129)</f>
        <v>2165802</v>
      </c>
    </row>
    <row r="132" spans="1:11" ht="20.149999999999999" customHeight="1">
      <c r="A132" t="s">
        <v>311</v>
      </c>
      <c r="D132" s="23"/>
      <c r="E132" s="33">
        <v>29526669</v>
      </c>
      <c r="F132" s="25"/>
      <c r="G132" s="33">
        <v>35285883</v>
      </c>
      <c r="H132" s="25"/>
      <c r="I132" s="33">
        <v>1902112</v>
      </c>
      <c r="J132" s="25"/>
      <c r="K132" s="33">
        <v>2678546</v>
      </c>
    </row>
    <row r="133" spans="1:11" ht="20.149999999999999" customHeight="1" thickBot="1">
      <c r="A133" s="38" t="s">
        <v>312</v>
      </c>
      <c r="B133" s="2"/>
      <c r="C133" s="36"/>
      <c r="D133" s="37"/>
      <c r="E133" s="11">
        <f>SUM(E131,E132)</f>
        <v>21313323</v>
      </c>
      <c r="F133" s="31"/>
      <c r="G133" s="11">
        <f>SUM(G131,G132)</f>
        <v>23478120</v>
      </c>
      <c r="H133" s="31"/>
      <c r="I133" s="11">
        <f>SUM(I131,I132)</f>
        <v>1477451</v>
      </c>
      <c r="J133" s="31"/>
      <c r="K133" s="11">
        <f>SUM(K131,K132)</f>
        <v>4844348</v>
      </c>
    </row>
    <row r="134" spans="1:11" ht="4" customHeight="1" thickTop="1">
      <c r="A134" s="2"/>
      <c r="B134" s="2"/>
      <c r="C134" s="36"/>
      <c r="D134" s="37"/>
      <c r="E134" s="31"/>
      <c r="F134" s="31"/>
      <c r="G134" s="31"/>
      <c r="H134" s="31"/>
      <c r="I134" s="31"/>
      <c r="J134" s="31"/>
      <c r="K134" s="31"/>
    </row>
    <row r="135" spans="1:11" ht="20.149999999999999" customHeight="1">
      <c r="A135" s="22" t="s">
        <v>313</v>
      </c>
      <c r="B135" s="72"/>
      <c r="C135" s="73"/>
      <c r="D135" s="74"/>
      <c r="E135" s="75"/>
      <c r="F135" s="76"/>
      <c r="G135" s="75"/>
      <c r="H135" s="76"/>
      <c r="I135" s="76"/>
      <c r="J135" s="76"/>
      <c r="K135" s="76"/>
    </row>
    <row r="136" spans="1:11" ht="20.149999999999999" customHeight="1">
      <c r="A136" s="77" t="s">
        <v>314</v>
      </c>
      <c r="B136" s="38" t="s">
        <v>14</v>
      </c>
      <c r="C136" s="72"/>
      <c r="D136" s="72"/>
      <c r="E136" s="78"/>
      <c r="F136" s="78"/>
      <c r="G136" s="78"/>
      <c r="H136" s="78"/>
      <c r="I136" s="78"/>
      <c r="J136" s="78"/>
      <c r="K136" s="78"/>
    </row>
    <row r="137" spans="1:11" ht="20.149999999999999" customHeight="1">
      <c r="A137"/>
      <c r="B137" s="79" t="s">
        <v>315</v>
      </c>
      <c r="C137" s="73"/>
      <c r="D137" s="73"/>
      <c r="E137" s="78"/>
      <c r="F137" s="78"/>
      <c r="G137" s="78"/>
      <c r="H137" s="78"/>
      <c r="I137" s="78"/>
      <c r="J137" s="78"/>
      <c r="K137" s="78"/>
    </row>
    <row r="138" spans="1:11" ht="20.149999999999999" customHeight="1">
      <c r="A138"/>
      <c r="B138" s="26" t="s">
        <v>14</v>
      </c>
      <c r="C138" s="73"/>
      <c r="D138" s="73"/>
      <c r="E138" s="78">
        <v>24683365</v>
      </c>
      <c r="F138" s="78"/>
      <c r="G138" s="78">
        <v>25702945</v>
      </c>
      <c r="H138" s="78"/>
      <c r="I138" s="78">
        <v>1477451</v>
      </c>
      <c r="J138" s="78"/>
      <c r="K138" s="78">
        <v>4844348</v>
      </c>
    </row>
    <row r="139" spans="1:11" ht="20.149999999999999" customHeight="1">
      <c r="A139"/>
      <c r="B139" s="26" t="s">
        <v>316</v>
      </c>
      <c r="C139" s="73"/>
      <c r="D139" s="73"/>
      <c r="E139" s="80">
        <v>-3370042</v>
      </c>
      <c r="F139" s="78"/>
      <c r="G139" s="80">
        <v>-2174825</v>
      </c>
      <c r="H139" s="78"/>
      <c r="I139" s="129">
        <v>0</v>
      </c>
      <c r="J139" s="78"/>
      <c r="K139" s="129">
        <v>0</v>
      </c>
    </row>
    <row r="140" spans="1:11" ht="20.149999999999999" customHeight="1" thickBot="1">
      <c r="A140" s="38"/>
      <c r="B140" s="2" t="s">
        <v>317</v>
      </c>
      <c r="C140" s="72"/>
      <c r="D140" s="72"/>
      <c r="E140" s="83">
        <f>SUM(E138:E139)</f>
        <v>21313323</v>
      </c>
      <c r="F140" s="81"/>
      <c r="G140" s="83">
        <f>SUM(G138:G139)</f>
        <v>23528120</v>
      </c>
      <c r="H140" s="81"/>
      <c r="I140" s="83">
        <f>SUM(I138:I139)</f>
        <v>1477451</v>
      </c>
      <c r="J140" s="81"/>
      <c r="K140" s="83">
        <f>SUM(K138:K139)</f>
        <v>4844348</v>
      </c>
    </row>
    <row r="141" spans="1:11" ht="6" customHeight="1" thickTop="1">
      <c r="A141" s="14"/>
      <c r="B141" s="79"/>
      <c r="C141" s="36"/>
      <c r="D141" s="37"/>
      <c r="E141" s="31"/>
      <c r="F141" s="31"/>
      <c r="G141" s="31"/>
      <c r="H141" s="31"/>
      <c r="I141" s="31"/>
      <c r="J141" s="31"/>
      <c r="K141" s="31"/>
    </row>
    <row r="142" spans="1:11" ht="20.149999999999999" customHeight="1">
      <c r="A142" s="77" t="s">
        <v>318</v>
      </c>
      <c r="B142" s="2" t="s">
        <v>319</v>
      </c>
      <c r="C142" s="36"/>
      <c r="D142" s="37"/>
      <c r="E142" s="31"/>
      <c r="F142" s="31"/>
      <c r="G142" s="31"/>
      <c r="H142" s="31"/>
      <c r="I142" s="31"/>
      <c r="J142" s="31"/>
      <c r="K142" s="31"/>
    </row>
    <row r="143" spans="1:11" ht="6" customHeight="1">
      <c r="A143" s="14"/>
      <c r="B143" s="79"/>
      <c r="C143" s="36"/>
      <c r="D143" s="37"/>
      <c r="E143" s="31"/>
      <c r="F143" s="31"/>
      <c r="G143" s="31"/>
      <c r="H143" s="31"/>
      <c r="I143" s="31"/>
      <c r="J143" s="31"/>
      <c r="K143" s="31"/>
    </row>
    <row r="144" spans="1:11" ht="20.149999999999999" customHeight="1">
      <c r="A144" s="2"/>
      <c r="B144" s="26" t="s">
        <v>329</v>
      </c>
      <c r="C144" s="82"/>
      <c r="D144" s="82"/>
      <c r="E144" s="82"/>
      <c r="F144" s="82"/>
      <c r="G144" s="82"/>
      <c r="H144" s="82"/>
      <c r="I144" s="82"/>
      <c r="J144" s="82"/>
      <c r="K144" s="82"/>
    </row>
    <row r="145" spans="1:11" ht="6" customHeight="1">
      <c r="A145" s="14"/>
      <c r="B145" s="79"/>
      <c r="C145" s="36"/>
      <c r="D145" s="37"/>
      <c r="E145" s="31"/>
      <c r="F145" s="31"/>
      <c r="G145" s="31"/>
      <c r="H145" s="31"/>
      <c r="I145" s="31"/>
      <c r="J145" s="31"/>
      <c r="K145" s="31"/>
    </row>
    <row r="146" spans="1:11" s="250" customFormat="1" ht="19" customHeight="1">
      <c r="A146" s="200"/>
      <c r="B146" s="197" t="s">
        <v>348</v>
      </c>
      <c r="C146" s="249"/>
      <c r="D146" s="249"/>
      <c r="E146" s="249"/>
      <c r="F146" s="249"/>
      <c r="G146" s="249"/>
      <c r="H146" s="249"/>
      <c r="I146" s="249"/>
      <c r="J146" s="249"/>
      <c r="K146" s="249"/>
    </row>
  </sheetData>
  <mergeCells count="39">
    <mergeCell ref="E122:G122"/>
    <mergeCell ref="I122:K122"/>
    <mergeCell ref="E124:K124"/>
    <mergeCell ref="E119:G119"/>
    <mergeCell ref="I119:K119"/>
    <mergeCell ref="E120:G120"/>
    <mergeCell ref="I120:K120"/>
    <mergeCell ref="E121:G121"/>
    <mergeCell ref="I121:K121"/>
    <mergeCell ref="E114:K114"/>
    <mergeCell ref="E46:K46"/>
    <mergeCell ref="A47:E47"/>
    <mergeCell ref="E83:G83"/>
    <mergeCell ref="I83:K83"/>
    <mergeCell ref="E84:G84"/>
    <mergeCell ref="I84:K84"/>
    <mergeCell ref="E85:G85"/>
    <mergeCell ref="I85:K85"/>
    <mergeCell ref="E86:G86"/>
    <mergeCell ref="I86:K86"/>
    <mergeCell ref="E88:K88"/>
    <mergeCell ref="E42:G42"/>
    <mergeCell ref="I42:K42"/>
    <mergeCell ref="E43:G43"/>
    <mergeCell ref="I43:K43"/>
    <mergeCell ref="E44:G44"/>
    <mergeCell ref="I44:K44"/>
    <mergeCell ref="E8:G8"/>
    <mergeCell ref="I8:K8"/>
    <mergeCell ref="E10:K10"/>
    <mergeCell ref="A11:D11"/>
    <mergeCell ref="E41:G41"/>
    <mergeCell ref="I41:K41"/>
    <mergeCell ref="E5:G5"/>
    <mergeCell ref="I5:K5"/>
    <mergeCell ref="E6:G6"/>
    <mergeCell ref="I6:K6"/>
    <mergeCell ref="E7:G7"/>
    <mergeCell ref="I7:K7"/>
  </mergeCells>
  <pageMargins left="0.7" right="0.7" top="0.48" bottom="0.5" header="0.5" footer="0.5"/>
  <pageSetup paperSize="9" scale="76" firstPageNumber="12" fitToHeight="0" orientation="portrait" useFirstPageNumber="1" r:id="rId1"/>
  <headerFooter>
    <oddFooter>&amp;L&amp;12 The accompanying notes form an integral part of the interim financial statements.&amp;11
&amp;C&amp;12&amp;P</oddFooter>
  </headerFooter>
  <rowBreaks count="3" manualBreakCount="3">
    <brk id="36" max="16383" man="1"/>
    <brk id="78" max="16383" man="1"/>
    <brk id="114" max="10" man="1"/>
  </row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BS 2-5</vt:lpstr>
      <vt:lpstr>PL 6-8</vt:lpstr>
      <vt:lpstr>CH9</vt:lpstr>
      <vt:lpstr>CH10</vt:lpstr>
      <vt:lpstr>SH 11</vt:lpstr>
      <vt:lpstr>CF 12-15</vt:lpstr>
      <vt:lpstr>'BS 2-5'!Print_Area</vt:lpstr>
      <vt:lpstr>'CF 12-15'!Print_Area</vt:lpstr>
      <vt:lpstr>'CH10'!Print_Area</vt:lpstr>
      <vt:lpstr>'CH9'!Print_Area</vt:lpstr>
      <vt:lpstr>'PL 6-8'!Print_Area</vt:lpstr>
      <vt:lpstr>'SH 11'!Print_Area</vt:lpstr>
    </vt:vector>
  </TitlesOfParts>
  <Manager/>
  <Company>KPMG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kkamtang</dc:creator>
  <cp:keywords/>
  <dc:description/>
  <cp:lastModifiedBy>PARADEE MEKKAWEE</cp:lastModifiedBy>
  <cp:revision/>
  <cp:lastPrinted>2023-05-11T08:07:32Z</cp:lastPrinted>
  <dcterms:created xsi:type="dcterms:W3CDTF">2005-02-11T01:43:17Z</dcterms:created>
  <dcterms:modified xsi:type="dcterms:W3CDTF">2023-05-12T06:56:07Z</dcterms:modified>
  <cp:category/>
  <cp:contentStatus/>
</cp:coreProperties>
</file>